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3.xml" ContentType="application/vnd.openxmlformats-officedocument.spreadsheetml.comments+xml"/>
  <Override PartName="/xl/drawings/drawing51.xml" ContentType="application/vnd.openxmlformats-officedocument.drawing+xml"/>
  <Override PartName="/xl/comments4.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5.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updateLinks="never" codeName="DieseArbeitsmappe" defaultThemeVersion="124226"/>
  <mc:AlternateContent xmlns:mc="http://schemas.openxmlformats.org/markup-compatibility/2006">
    <mc:Choice Requires="x15">
      <x15ac:absPath xmlns:x15ac="http://schemas.microsoft.com/office/spreadsheetml/2010/11/ac" url="C:\Work\OncoboxWebsite\Tasks\OW-71\"/>
    </mc:Choice>
  </mc:AlternateContent>
  <xr:revisionPtr revIDLastSave="0" documentId="13_ncr:1_{3C11E7B9-0B4A-4557-BE04-DDD248F1B98E}" xr6:coauthVersionLast="47" xr6:coauthVersionMax="47" xr10:uidLastSave="{00000000-0000-0000-0000-000000000000}"/>
  <workbookProtection workbookAlgorithmName="SHA-512" workbookHashValue="0RGxIsjrOtR0qfo/BafbRb2lT7V2t7MIat4+hZj/LpzIDz48rThMAvtQ2y7zqWu72QgugTA666VdXGihROnPKg==" workbookSaltValue="bxZjj+3rZZZFx/hcuGFVIQ==" workbookSpinCount="100000" lockStructure="1"/>
  <bookViews>
    <workbookView xWindow="-120" yWindow="-120" windowWidth="29040" windowHeight="15990" tabRatio="862" xr2:uid="{00000000-000D-0000-FFFF-FFFF00000000}"/>
  </bookViews>
  <sheets>
    <sheet name="Inhalt" sheetId="1" r:id="rId1"/>
    <sheet name="Datenfelder" sheetId="95" r:id="rId2"/>
    <sheet name="XML-Struktur" sheetId="3" r:id="rId3"/>
    <sheet name="KB-Verifizierung" sheetId="6" r:id="rId4"/>
    <sheet name="Basisdaten" sheetId="92" r:id="rId5"/>
    <sheet name="Kennzahlenbogen_(KB)" sheetId="106"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neuauf.Rezidiv Fernmeta)" sheetId="98" r:id="rId12"/>
    <sheet name="KB-2a (Präth. Fallvorstellung)" sheetId="11" r:id="rId13"/>
    <sheet name="KB-2b (Präth. Vorstellung)" sheetId="12" r:id="rId14"/>
    <sheet name="KB-3 (Posto. Fallvorstellung)" sheetId="13" r:id="rId15"/>
    <sheet name="KB-4a (Psychoonkol. Betreuung)" sheetId="14" r:id="rId16"/>
    <sheet name="KB-4b (Psychoonkol. Betreuung)" sheetId="87" r:id="rId17"/>
    <sheet name="KB-5a (Beratung Sozaldienst)" sheetId="16" r:id="rId18"/>
    <sheet name="KB-5b (Beratung Sozaldienst)" sheetId="88" r:id="rId19"/>
    <sheet name="KB-6a (Studienteilnahme)" sheetId="18" r:id="rId20"/>
    <sheet name="KB-7a (KRK-Patienten)" sheetId="20" state="hidden" r:id="rId21"/>
    <sheet name="KB-6b (Studienteilnahme) " sheetId="89" r:id="rId22"/>
    <sheet name="KB-7 (Erfassung Fam.anamnese)" sheetId="21" r:id="rId23"/>
    <sheet name="KB-8a (Genetische Beratung)" sheetId="22" state="hidden" r:id="rId24"/>
    <sheet name="KB-8 (Genetische Beratung)" sheetId="23" r:id="rId25"/>
    <sheet name="KB-9 (Immunhisto MMR)" sheetId="24" r:id="rId26"/>
    <sheet name="KB-10 (RAS u BRAF)" sheetId="81" r:id="rId27"/>
    <sheet name="KB-11 (Komplikationsrate)" sheetId="25" r:id="rId28"/>
    <sheet name="KB-12 (Vollständige Kolosk.)" sheetId="26" r:id="rId29"/>
    <sheet name="KB-13 (Mesorektale Faszie)" sheetId="27" r:id="rId30"/>
    <sheet name="KB-14 (Operative PF Kolon)" sheetId="28" r:id="rId31"/>
    <sheet name="KB-15 (Operative PF Rektum)" sheetId="29" r:id="rId32"/>
    <sheet name="KB-16 (Revisions-OPs Kolon)" sheetId="30" r:id="rId33"/>
    <sheet name="KB-17 (Revisions-OPs Rektum)" sheetId="31" r:id="rId34"/>
    <sheet name="KB-18 (Anastomosenins. Kolon)" sheetId="33" r:id="rId35"/>
    <sheet name="KB-19 (Anastomosenins. Rekt.)" sheetId="34" r:id="rId36"/>
    <sheet name="KB-20 (Mortalität postop.)" sheetId="35" r:id="rId37"/>
    <sheet name="KB-21 (Lokale R0-R.Rektum)" sheetId="37" r:id="rId38"/>
    <sheet name="KB-22 (Stomaanzeichnung)" sheetId="38" r:id="rId39"/>
    <sheet name="KB-23 (Lebermetastasenresek.)" sheetId="39" r:id="rId40"/>
    <sheet name="KB-24 (Adj. Chemo Kolon)" sheetId="41" r:id="rId41"/>
    <sheet name="KB-25 (Kombinat.chemoth)" sheetId="86" r:id="rId42"/>
    <sheet name="KB-26 (Qualität Rektum-P.)" sheetId="43" r:id="rId43"/>
    <sheet name="KB-27 (Befundbericht)" sheetId="80" r:id="rId44"/>
    <sheet name="KB-28 (Lymphknotenuntersg)" sheetId="45" r:id="rId45"/>
    <sheet name="KB-29 - (Beginn adj. Chemoth.)" sheetId="66" r:id="rId46"/>
    <sheet name="Kennzahlenbogen plus" sheetId="78" state="hidden" r:id="rId47"/>
    <sheet name="KB 30 (MTL22-Indikator)" sheetId="102" r:id="rId48"/>
    <sheet name="KB 31 (Strahlentherapiedosis)" sheetId="101" r:id="rId49"/>
    <sheet name="Matrix-Kolon" sheetId="76" r:id="rId50"/>
    <sheet name="Matrix-Rektum" sheetId="77" r:id="rId51"/>
    <sheet name="Matrix - Verifizierung" sheetId="48" r:id="rId52"/>
    <sheet name="Matrix - Follow-Up-Meldungen" sheetId="49" r:id="rId53"/>
    <sheet name="Matrix - Berechnung Zellen(2)" sheetId="50" state="hidden" r:id="rId54"/>
    <sheet name="Matrix - Berechnung Zellen" sheetId="65" r:id="rId55"/>
    <sheet name="Matrix - KM-Zellen allg." sheetId="51" r:id="rId56"/>
    <sheet name="Matrix - KM-Zellen DFS I" sheetId="52" r:id="rId57"/>
    <sheet name="Matrix - KM-Zellen DFS II" sheetId="53" r:id="rId58"/>
    <sheet name="Matrix - KM-Zellen OAS I" sheetId="54" r:id="rId59"/>
    <sheet name="Appendix - UICC-Stadium" sheetId="55" state="hidden" r:id="rId60"/>
    <sheet name="Matrix - KM-Zellen OAS II" sheetId="56" r:id="rId61"/>
    <sheet name="Kaplan-Meier DFS I" sheetId="57" r:id="rId62"/>
    <sheet name="Kaplan-Meier DFS II" sheetId="58" r:id="rId63"/>
    <sheet name="Kaplan-Meier OAS I" sheetId="59" r:id="rId64"/>
    <sheet name="Kaplan-Meier OAS II" sheetId="60" r:id="rId65"/>
    <sheet name="Appendix - Patientenprofil" sheetId="79" r:id="rId66"/>
    <sheet name="Appendix - Adenokarzinome" sheetId="61" r:id="rId67"/>
    <sheet name="Appendix - Fallzuordnung" sheetId="62" r:id="rId68"/>
    <sheet name="EDIUM" sheetId="94" r:id="rId69"/>
    <sheet name="EDIUM Datenblatt" sheetId="104" r:id="rId70"/>
    <sheet name="Edium Teilnehmerquote" sheetId="103" state="hidden" r:id="rId71"/>
    <sheet name="OBR-Export" sheetId="96" state="hidden" r:id="rId72"/>
    <sheet name="Grafiken" sheetId="63" state="hidden" r:id="rId73"/>
    <sheet name="KN Text" sheetId="64" state="hidden" r:id="rId74"/>
  </sheets>
  <externalReferences>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xlnm._FilterDatabase" localSheetId="2" hidden="1">'XML-Struktur'!#REF!</definedName>
    <definedName name="_Matrix">[1]Datenfelder!$G$10:$G$226</definedName>
    <definedName name="adt">'[2]ADT-Abgleich'!$B$30</definedName>
    <definedName name="AngabeKKR" localSheetId="65">[3]Datenquelle!$B$50:$B$53</definedName>
    <definedName name="AngabeKKR">[4]Datenquelle!$B$87:$B$91</definedName>
    <definedName name="Bundesland">[3]Datenquelle!$B$20:$B$40</definedName>
    <definedName name="Bundesland2">[3]Datenquelle!$E$19:$W$19</definedName>
    <definedName name="FELD" localSheetId="1">Datenfelder!$B$18:$B$138</definedName>
    <definedName name="FELD">#REF!</definedName>
    <definedName name="Felder" localSheetId="65">[5]Datenfelder!$B$18:$B$138</definedName>
    <definedName name="Felder" localSheetId="1">Datenfelder!$B$18:$B$138</definedName>
    <definedName name="Felder" localSheetId="16">[6]Datenfelder!$B$18:$B$138</definedName>
    <definedName name="Felder" localSheetId="18">[6]Datenfelder!$B$18:$B$138</definedName>
    <definedName name="Felder" localSheetId="21">[6]Datenfelder!$B$18:$B$138</definedName>
    <definedName name="Felder" localSheetId="20">[7]Datenfelder!$B$18:$B$137</definedName>
    <definedName name="Felder" localSheetId="23">[7]Datenfelder!$B$18:$B$137</definedName>
    <definedName name="Felder" localSheetId="52">[8]Datenfelder!$B$18:$B$137</definedName>
    <definedName name="Felder">#REF!</definedName>
    <definedName name="Keine_Zusammenarbeit">[4]Datenquelle!$B$88</definedName>
    <definedName name="KrebsregisterZusammenarbeit" localSheetId="4">[9]Datenquelle!$B$88:$B$92</definedName>
    <definedName name="KrebsregisterZusammenarbeit" localSheetId="46">[10]Datenquelle!$B$87:$B$91</definedName>
    <definedName name="KrebsregisterZusammenarbeit" localSheetId="49">[11]Datenquelle!$B$87:$B$91</definedName>
    <definedName name="KrebsregisterZusammenarbeit" localSheetId="50">[11]Datenquelle!$B$87:$B$91</definedName>
    <definedName name="KrebsregisterZusammenarbeit">[12]Datenquelle!$B$87:$B$91</definedName>
    <definedName name="myItem" localSheetId="65">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6">OFFSET(myItemList,0,0,COUNTA(myItemList),1)</definedName>
    <definedName name="myItem" localSheetId="18">OFFSET(myItemList,0,0,COUNTA(myItemList),1)</definedName>
    <definedName name="myItem" localSheetId="21">OFFSET(myItemList,0,0,COUNTA(myItemList),1)</definedName>
    <definedName name="myItem" localSheetId="46">OFFSET('Kennzahlenbogen plus'!myItemList,0,0,COUNTA('Kennzahlenbogen plus'!myItemList),1)</definedName>
    <definedName name="myItem" localSheetId="49">OFFSET('Matrix-Kolon'!myItemList,0,0,COUNTA('Matrix-Kolon'!myItemList),1)</definedName>
    <definedName name="myItem" localSheetId="50">OFFSET('Matrix-Rektum'!myItemList,0,0,COUNTA('Matrix-Rektum'!myItemList),1)</definedName>
    <definedName name="myItem">OFFSET(myItemList,0,0,COUNTA(myItemList),1)</definedName>
    <definedName name="myItemList" localSheetId="65">INDEX([13]Datenquelle!$A$49:$S$69,0,MATCH([13]Datenquelle!$F$89,[13]Datenquelle!$A$48:$S$48,0))</definedName>
    <definedName name="myItemList" localSheetId="4">INDEX([9]Datenquelle!$A$60:$S$80,0,MATCH([9]Datenquelle!$D$97,[9]Datenquelle!$A$59:$S$59,0))</definedName>
    <definedName name="myItemList" localSheetId="46">INDEX([10]Datenquelle!$A$59:$S$79,0,MATCH([10]Datenquelle!$D$96,[10]Datenquelle!$A$58:$S$58,0))</definedName>
    <definedName name="myItemList" localSheetId="49">INDEX([11]Datenquelle!$A$59:$S$79,0,MATCH([11]Datenquelle!$D$96,[11]Datenquelle!$A$58:$S$58,0))</definedName>
    <definedName name="myItemList" localSheetId="50">INDEX([11]Datenquelle!$A$59:$S$79,0,MATCH([11]Datenquelle!$D$96,[11]Datenquelle!$A$58:$S$58,0))</definedName>
    <definedName name="myItemList">INDEX([12]Datenquelle!$A$59:$S$79,0,MATCH([12]Datenquelle!$D$96,[12]Datenquelle!$A$58:$S$58,0))</definedName>
    <definedName name="_xlnm.Print_Area" localSheetId="66">'Appendix - Adenokarzinome'!$A$1:$E$42</definedName>
    <definedName name="_xlnm.Print_Area" localSheetId="4">Basisdaten!$A$1:$H$38</definedName>
    <definedName name="_xlnm.Print_Area" localSheetId="68">#REF!</definedName>
    <definedName name="_xlnm.Print_Area" localSheetId="26">#REF!</definedName>
    <definedName name="_xlnm.Print_Area" localSheetId="41">#REF!</definedName>
    <definedName name="_xlnm.Print_Area" localSheetId="43">#REF!</definedName>
    <definedName name="_xlnm.Print_Area" localSheetId="16">#REF!</definedName>
    <definedName name="_xlnm.Print_Area" localSheetId="18">#REF!</definedName>
    <definedName name="_xlnm.Print_Area" localSheetId="21">#REF!</definedName>
    <definedName name="_xlnm.Print_Area" localSheetId="53">'Matrix - Berechnung Zellen(2)'!$B$1:$C$97</definedName>
    <definedName name="_xlnm.Print_Area">#REF!</definedName>
    <definedName name="_xlnm.Print_Titles" localSheetId="68">#REF!</definedName>
    <definedName name="_xlnm.Print_Titles" localSheetId="26">#REF!</definedName>
    <definedName name="_xlnm.Print_Titles" localSheetId="41">#REF!</definedName>
    <definedName name="_xlnm.Print_Titles" localSheetId="43">#REF!</definedName>
    <definedName name="_xlnm.Print_Titles" localSheetId="16">#REF!</definedName>
    <definedName name="_xlnm.Print_Titles" localSheetId="46">'Kennzahlenbogen plus'!$1:$9</definedName>
    <definedName name="_xlnm.Print_Titles" localSheetId="53">'Matrix - Berechnung Zellen(2)'!$15:$15</definedName>
    <definedName name="_xlnm.Print_Titles" localSheetId="52">'Matrix - Follow-Up-Meldungen'!$15:$15</definedName>
    <definedName name="_xlnm.Print_Titles">#REF!</definedName>
    <definedName name="RedZyk" localSheetId="65">[3]Datenbewertung!$B$76:$B$77</definedName>
    <definedName name="RedZyk" localSheetId="68">#REF!</definedName>
    <definedName name="RedZyk" localSheetId="26">#REF!</definedName>
    <definedName name="RedZyk" localSheetId="41">#REF!</definedName>
    <definedName name="RedZyk" localSheetId="43">#REF!</definedName>
    <definedName name="RedZyk" localSheetId="16">#REF!</definedName>
    <definedName name="RedZyk" localSheetId="18">#REF!</definedName>
    <definedName name="RedZyk" localSheetId="21">#REF!</definedName>
    <definedName name="RedZyk">#REF!</definedName>
    <definedName name="Tumordokumentation" localSheetId="65">[3]Datenquelle!$B$2:$B$16</definedName>
    <definedName name="Tumordokumentation" localSheetId="4">[9]Datenquelle!$B$1:$B$50</definedName>
    <definedName name="Tumordokumentation" localSheetId="46">[10]Datenquelle!$B$1:$B$49</definedName>
    <definedName name="Tumordokumentation" localSheetId="49">[11]Datenquelle!$B$1:$B$49</definedName>
    <definedName name="Tumordokumentation" localSheetId="50">[11]Datenquelle!$B$1:$B$49</definedName>
    <definedName name="Tumordokumentation">[12]Datenquelle!$B$1:$B$49</definedName>
    <definedName name="Universitätsstatus">[3]Datenquelle!$B$45:$B$46</definedName>
    <definedName name="wsDatabase" localSheetId="56">'Matrix - KM-Zellen DFS I'!$F$70:$G$81</definedName>
    <definedName name="Z_4E1C455B_12B1_4412_865D_AAA8CB898B14_.wvu.Cols" localSheetId="66" hidden="1">'Appendix - Adenokarzinome'!$E:$E</definedName>
    <definedName name="Z_4E1C455B_12B1_4412_865D_AAA8CB898B14_.wvu.Cols" localSheetId="1" hidden="1">Datenfelder!#REF!</definedName>
    <definedName name="Z_4E1C455B_12B1_4412_865D_AAA8CB898B14_.wvu.Cols" localSheetId="54" hidden="1">'Matrix - Berechnung Zellen'!$P:$P</definedName>
    <definedName name="Z_4E1C455B_12B1_4412_865D_AAA8CB898B14_.wvu.PrintArea" localSheetId="66" hidden="1">'Appendix - Adenokarzinome'!$A$1:$E$42</definedName>
    <definedName name="Z_4E1C455B_12B1_4412_865D_AAA8CB898B14_.wvu.PrintArea" localSheetId="53" hidden="1">'Matrix - Berechnung Zellen(2)'!$B$1:$C$97</definedName>
    <definedName name="Z_4E1C455B_12B1_4412_865D_AAA8CB898B14_.wvu.PrintTitles" localSheetId="53" hidden="1">'Matrix - Berechnung Zellen(2)'!$15:$15</definedName>
    <definedName name="Z_4E1C455B_12B1_4412_865D_AAA8CB898B14_.wvu.PrintTitles" localSheetId="52" hidden="1">'Matrix - Follow-Up-Meldungen'!$15:$15</definedName>
    <definedName name="Z_4E1C455B_12B1_4412_865D_AAA8CB898B14_.wvu.Rows" localSheetId="0" hidden="1">Inhalt!$82:$97</definedName>
    <definedName name="Z_4E1C455B_12B1_4412_865D_AAA8CB898B14_.wvu.Rows" localSheetId="62" hidden="1">'Kaplan-Meier DFS II'!$16:$16</definedName>
    <definedName name="Z_4E1C455B_12B1_4412_865D_AAA8CB898B14_.wvu.Rows" localSheetId="64" hidden="1">'Kaplan-Meier OAS II'!$16:$16</definedName>
    <definedName name="Z_4E1C455B_12B1_4412_865D_AAA8CB898B14_.wvu.Rows" localSheetId="3" hidden="1">'KB-Verifizierung'!$440:$440</definedName>
    <definedName name="Z_4E1C455B_12B1_4412_865D_AAA8CB898B14_.wvu.Rows" localSheetId="54" hidden="1">'Matrix - Berechnung Zellen'!#REF!,'Matrix - Berechnung Zellen'!#REF!</definedName>
    <definedName name="Z_6425AD40_BB5F_4DDC_B7E5_93EC90B05160_.wvu.Cols" localSheetId="66" hidden="1">'Appendix - Adenokarzinome'!$E:$E</definedName>
    <definedName name="Z_6425AD40_BB5F_4DDC_B7E5_93EC90B05160_.wvu.Cols" localSheetId="1" hidden="1">Datenfelder!#REF!</definedName>
    <definedName name="Z_6425AD40_BB5F_4DDC_B7E5_93EC90B05160_.wvu.Cols" localSheetId="54" hidden="1">'Matrix - Berechnung Zellen'!$P:$P</definedName>
    <definedName name="Z_6425AD40_BB5F_4DDC_B7E5_93EC90B05160_.wvu.PrintArea" localSheetId="66" hidden="1">'Appendix - Adenokarzinome'!$A$1:$E$42</definedName>
    <definedName name="Z_6425AD40_BB5F_4DDC_B7E5_93EC90B05160_.wvu.PrintArea" localSheetId="53" hidden="1">'Matrix - Berechnung Zellen(2)'!$B$1:$C$97</definedName>
    <definedName name="Z_6425AD40_BB5F_4DDC_B7E5_93EC90B05160_.wvu.PrintTitles" localSheetId="53" hidden="1">'Matrix - Berechnung Zellen(2)'!$15:$15</definedName>
    <definedName name="Z_6425AD40_BB5F_4DDC_B7E5_93EC90B05160_.wvu.PrintTitles" localSheetId="52" hidden="1">'Matrix - Follow-Up-Meldungen'!$15:$15</definedName>
    <definedName name="Z_6425AD40_BB5F_4DDC_B7E5_93EC90B05160_.wvu.Rows" localSheetId="0" hidden="1">Inhalt!$82:$97</definedName>
    <definedName name="Z_6425AD40_BB5F_4DDC_B7E5_93EC90B05160_.wvu.Rows" localSheetId="62" hidden="1">'Kaplan-Meier DFS II'!$16:$16</definedName>
    <definedName name="Z_6425AD40_BB5F_4DDC_B7E5_93EC90B05160_.wvu.Rows" localSheetId="64" hidden="1">'Kaplan-Meier OAS II'!$16:$16</definedName>
    <definedName name="Z_6425AD40_BB5F_4DDC_B7E5_93EC90B05160_.wvu.Rows" localSheetId="3" hidden="1">'KB-Verifizierung'!$440:$440</definedName>
    <definedName name="Z_6425AD40_BB5F_4DDC_B7E5_93EC90B05160_.wvu.Rows" localSheetId="54" hidden="1">'Matrix - Berechnung Zellen'!#REF!,'Matrix - Berechnung Zellen'!#REF!</definedName>
    <definedName name="Z_AF106B3B_DB47_4EE6_B02F_A5A2E64FC756_.wvu.Cols" localSheetId="66" hidden="1">'Appendix - Adenokarzinome'!$E:$E</definedName>
    <definedName name="Z_AF106B3B_DB47_4EE6_B02F_A5A2E64FC756_.wvu.Cols" localSheetId="1" hidden="1">Datenfelder!#REF!</definedName>
    <definedName name="Z_AF106B3B_DB47_4EE6_B02F_A5A2E64FC756_.wvu.Cols" localSheetId="54" hidden="1">'Matrix - Berechnung Zellen'!$P:$P</definedName>
    <definedName name="Z_AF106B3B_DB47_4EE6_B02F_A5A2E64FC756_.wvu.PrintArea" localSheetId="66" hidden="1">'Appendix - Adenokarzinome'!$A$1:$E$42</definedName>
    <definedName name="Z_AF106B3B_DB47_4EE6_B02F_A5A2E64FC756_.wvu.PrintArea" localSheetId="53" hidden="1">'Matrix - Berechnung Zellen(2)'!$B$1:$C$97</definedName>
    <definedName name="Z_AF106B3B_DB47_4EE6_B02F_A5A2E64FC756_.wvu.PrintTitles" localSheetId="53" hidden="1">'Matrix - Berechnung Zellen(2)'!$15:$15</definedName>
    <definedName name="Z_AF106B3B_DB47_4EE6_B02F_A5A2E64FC756_.wvu.PrintTitles" localSheetId="52" hidden="1">'Matrix - Follow-Up-Meldungen'!$15:$15</definedName>
    <definedName name="Z_AF106B3B_DB47_4EE6_B02F_A5A2E64FC756_.wvu.Rows" localSheetId="0" hidden="1">Inhalt!$82:$97</definedName>
    <definedName name="Z_AF106B3B_DB47_4EE6_B02F_A5A2E64FC756_.wvu.Rows" localSheetId="62" hidden="1">'Kaplan-Meier DFS II'!$16:$16</definedName>
    <definedName name="Z_AF106B3B_DB47_4EE6_B02F_A5A2E64FC756_.wvu.Rows" localSheetId="64" hidden="1">'Kaplan-Meier OAS II'!$16:$16</definedName>
    <definedName name="Z_AF106B3B_DB47_4EE6_B02F_A5A2E64FC756_.wvu.Rows" localSheetId="3" hidden="1">'KB-Verifizierung'!$440:$440</definedName>
    <definedName name="Z_AF106B3B_DB47_4EE6_B02F_A5A2E64FC756_.wvu.Rows" localSheetId="54" hidden="1">'Matrix - Berechnung Zellen'!#REF!,'Matrix - Berechnung Zellen'!#REF!</definedName>
    <definedName name="Zentrum" localSheetId="4">[9]Datenquelle!$A$100:$A$399</definedName>
    <definedName name="Zentrum" localSheetId="46">[10]Datenquelle!$A$170:$A$461</definedName>
    <definedName name="Zentrum" localSheetId="49">[11]Datenquelle!$A$170:$A$461</definedName>
    <definedName name="Zentrum" localSheetId="50">[11]Datenquelle!$A$170:$A$461</definedName>
    <definedName name="Zentrum">[12]Datenquelle!$A$99:$A$386</definedName>
    <definedName name="Zentrum1">[14]Inhalt!$A$94:$A$371</definedName>
    <definedName name="ZentrumRegNr" localSheetId="65">[3]Datenquelle!$A$64:$A$160</definedName>
    <definedName name="ZentrumRegNr">[4]Datenquelle!$A$101:$A$206</definedName>
    <definedName name="zentrumsintern___ohne_Krebsregister">[14]Inhalt!$B$82:$B$85</definedName>
  </definedNames>
  <calcPr calcId="191029"/>
  <customWorkbookViews>
    <customWorkbookView name="OnkoZert - Persönliche Ansicht" guid="{4E1C455B-12B1-4412-865D-AAA8CB898B14}" mergeInterval="0" personalView="1" maximized="1" windowWidth="1280" windowHeight="838" tabRatio="822" activeSheetId="4"/>
    <customWorkbookView name="OnkoZert - Sebastian Dieng - Persönliche Ansicht" guid="{AF106B3B-DB47-4EE6-B02F-A5A2E64FC756}" mergeInterval="0" personalView="1" maximized="1" windowWidth="1360" windowHeight="495" tabRatio="822" activeSheetId="1"/>
    <customWorkbookView name="OnkoZert - Alisa Lüll - Persönliche Ansicht" guid="{6425AD40-BB5F-4DDC-B7E5-93EC90B05160}" mergeInterval="0" personalView="1" maximized="1" xWindow="-8" yWindow="-8" windowWidth="1296" windowHeight="1000" tabRatio="822"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5" i="106" l="1"/>
  <c r="O30" i="106"/>
  <c r="P28" i="106" s="1"/>
  <c r="O32" i="106"/>
  <c r="P31" i="106" s="1"/>
  <c r="O33" i="106"/>
  <c r="O35" i="106"/>
  <c r="O36" i="106"/>
  <c r="P34" i="106" s="1"/>
  <c r="O38" i="106"/>
  <c r="O39" i="106"/>
  <c r="P37" i="106" s="1"/>
  <c r="O41" i="106"/>
  <c r="O42" i="106"/>
  <c r="P40" i="106" s="1"/>
  <c r="O44" i="106"/>
  <c r="O45" i="106"/>
  <c r="P43" i="106" s="1"/>
  <c r="O47" i="106"/>
  <c r="O48" i="106"/>
  <c r="P46" i="106" s="1"/>
  <c r="O51" i="106"/>
  <c r="P49" i="106" s="1"/>
  <c r="P52" i="106"/>
  <c r="O54" i="106"/>
  <c r="P55" i="106"/>
  <c r="O57" i="106"/>
  <c r="P58" i="106"/>
  <c r="O60" i="106"/>
  <c r="O63" i="106"/>
  <c r="P61" i="106" s="1"/>
  <c r="P64" i="106"/>
  <c r="O66" i="106"/>
  <c r="O70" i="106"/>
  <c r="P70" i="106" s="1"/>
  <c r="O74" i="106"/>
  <c r="O75" i="106"/>
  <c r="P73" i="106" s="1"/>
  <c r="O77" i="106"/>
  <c r="O78" i="106"/>
  <c r="P76" i="106" s="1"/>
  <c r="P79" i="106"/>
  <c r="O81" i="106"/>
  <c r="O84" i="106"/>
  <c r="P82" i="106" s="1"/>
  <c r="P85" i="106"/>
  <c r="O86" i="106"/>
  <c r="O87" i="106"/>
  <c r="O89" i="106"/>
  <c r="O90" i="106"/>
  <c r="P88" i="106" s="1"/>
  <c r="O93" i="106"/>
  <c r="P91" i="106" s="1"/>
  <c r="P94" i="106"/>
  <c r="O96" i="106"/>
  <c r="P97" i="106"/>
  <c r="O100" i="106"/>
  <c r="P100" i="106"/>
  <c r="O105" i="106"/>
  <c r="P103" i="106" s="1"/>
  <c r="P106" i="106"/>
  <c r="O108" i="106"/>
  <c r="O111" i="106"/>
  <c r="P109" i="106" s="1"/>
  <c r="O114" i="106"/>
  <c r="P112" i="106" s="1"/>
  <c r="O117" i="106"/>
  <c r="P115" i="106" s="1"/>
  <c r="O119" i="106"/>
  <c r="O120" i="106"/>
  <c r="O122" i="106"/>
  <c r="O123" i="106"/>
  <c r="P121" i="106" s="1"/>
  <c r="O126" i="106"/>
  <c r="P118" i="106" l="1"/>
  <c r="S95" i="106"/>
  <c r="S68" i="106"/>
  <c r="O67" i="106" s="1"/>
  <c r="P67" i="106" s="1"/>
  <c r="S65" i="106"/>
  <c r="S53" i="106"/>
  <c r="S29" i="106"/>
  <c r="E20" i="106"/>
  <c r="E18" i="106"/>
  <c r="F17" i="106"/>
  <c r="G15" i="106"/>
  <c r="F15" i="106"/>
  <c r="E14" i="106"/>
  <c r="F12" i="106"/>
  <c r="E12" i="106"/>
  <c r="K8" i="106"/>
  <c r="D8" i="106"/>
  <c r="D6" i="106"/>
  <c r="A2" i="106"/>
  <c r="B8" i="92" l="1"/>
  <c r="B10" i="92"/>
  <c r="G14" i="92"/>
  <c r="A24" i="92"/>
  <c r="B33" i="92"/>
  <c r="C33" i="92"/>
  <c r="E33" i="92"/>
  <c r="F33" i="92"/>
  <c r="G33" i="92"/>
  <c r="H22" i="94" l="1"/>
  <c r="I18" i="94"/>
  <c r="I22" i="94" s="1"/>
  <c r="X15" i="104"/>
  <c r="W15" i="104"/>
  <c r="V15" i="104"/>
  <c r="U15" i="104"/>
  <c r="S15" i="104"/>
  <c r="R15" i="104"/>
  <c r="Q15" i="104"/>
  <c r="P15" i="104"/>
  <c r="N15" i="104"/>
  <c r="M15" i="104"/>
  <c r="L15" i="104"/>
  <c r="K15" i="104"/>
  <c r="I15" i="104"/>
  <c r="H15" i="104"/>
  <c r="G15" i="104"/>
  <c r="F15" i="104"/>
  <c r="Y14" i="104"/>
  <c r="T14" i="104"/>
  <c r="O14" i="104"/>
  <c r="J14" i="104"/>
  <c r="Y13" i="104"/>
  <c r="T13" i="104"/>
  <c r="O13" i="104"/>
  <c r="J13" i="104"/>
  <c r="Y12" i="104"/>
  <c r="T12" i="104"/>
  <c r="O12" i="104"/>
  <c r="J12" i="104"/>
  <c r="Y11" i="104"/>
  <c r="Y15" i="104" s="1"/>
  <c r="T11" i="104"/>
  <c r="T15" i="104" s="1"/>
  <c r="O11" i="104"/>
  <c r="J11" i="104"/>
  <c r="J15" i="104" s="1"/>
  <c r="I19" i="94" l="1"/>
  <c r="H19" i="94"/>
  <c r="O15" i="104"/>
  <c r="G6" i="104"/>
  <c r="G5" i="104"/>
  <c r="I21" i="103"/>
  <c r="H21" i="103"/>
  <c r="G21" i="103"/>
  <c r="F21" i="103"/>
  <c r="J20" i="103"/>
  <c r="J19" i="103"/>
  <c r="J18" i="103"/>
  <c r="J17" i="103"/>
  <c r="J21" i="103" l="1"/>
  <c r="E9" i="102" l="1"/>
  <c r="E8" i="102"/>
  <c r="E9" i="101" l="1"/>
  <c r="E8" i="101"/>
  <c r="E9" i="98" l="1"/>
  <c r="E8" i="98"/>
  <c r="G6" i="96" l="1"/>
  <c r="G5" i="96"/>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D9" i="95" l="1"/>
  <c r="D8" i="95"/>
  <c r="I8" i="3"/>
  <c r="E9" i="87" l="1"/>
  <c r="E8" i="87"/>
  <c r="E9" i="89" l="1"/>
  <c r="E8" i="89"/>
  <c r="E9" i="88"/>
  <c r="E8" i="88"/>
  <c r="G6" i="94" l="1"/>
  <c r="G5" i="94"/>
  <c r="K11" i="94" l="1"/>
  <c r="K10" i="94"/>
  <c r="F18" i="94"/>
  <c r="F22" i="94" s="1"/>
  <c r="K25" i="94" l="1"/>
  <c r="K26" i="94"/>
  <c r="K24" i="94"/>
  <c r="J22" i="94"/>
  <c r="J19" i="94"/>
  <c r="K14" i="94"/>
  <c r="K15" i="94"/>
  <c r="K16" i="94"/>
  <c r="K12" i="94"/>
  <c r="G18" i="94"/>
  <c r="F19" i="94"/>
  <c r="K18" i="94" l="1"/>
  <c r="K22" i="94" s="1"/>
  <c r="G19" i="94"/>
  <c r="G22" i="94"/>
  <c r="K19" i="94" l="1"/>
  <c r="E9" i="86" l="1"/>
  <c r="E8" i="86"/>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39"/>
  <c r="E8" i="39"/>
  <c r="E9" i="38"/>
  <c r="E8" i="38"/>
  <c r="E9" i="37"/>
  <c r="E8" i="37"/>
  <c r="E9" i="35"/>
  <c r="E8" i="35"/>
  <c r="E9" i="34"/>
  <c r="E8" i="34"/>
  <c r="E9" i="33"/>
  <c r="E8" i="33"/>
  <c r="E9" i="31"/>
  <c r="E8" i="31"/>
  <c r="E9" i="30"/>
  <c r="E8" i="30"/>
  <c r="E9" i="29"/>
  <c r="E8" i="29"/>
  <c r="E9" i="28"/>
  <c r="E8" i="28"/>
  <c r="E9" i="27"/>
  <c r="E8" i="27"/>
  <c r="E9" i="26"/>
  <c r="E8" i="26"/>
  <c r="E9" i="25"/>
  <c r="E8" i="25"/>
  <c r="E9" i="24"/>
  <c r="E8" i="24"/>
  <c r="E9" i="23"/>
  <c r="E8" i="23"/>
  <c r="E9" i="21"/>
  <c r="E8" i="21"/>
  <c r="E9" i="18"/>
  <c r="E8" i="18"/>
  <c r="E9" i="16"/>
  <c r="E8" i="16"/>
  <c r="E9" i="14"/>
  <c r="E8" i="14"/>
  <c r="E9" i="13"/>
  <c r="E8" i="13"/>
  <c r="E9" i="12"/>
  <c r="E8" i="12"/>
  <c r="E9" i="11"/>
  <c r="E8" i="11"/>
  <c r="E9" i="10"/>
  <c r="E8" i="10"/>
  <c r="E7" i="9"/>
  <c r="E6" i="9"/>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00000000-0006-0000-0400-000008000000}">
      <text>
        <r>
          <rPr>
            <sz val="9"/>
            <color indexed="81"/>
            <rFont val="Arial"/>
            <family val="2"/>
          </rPr>
          <t>EB = Erhebungsbogen
KB = Kennzahlenbogen</t>
        </r>
      </text>
    </comment>
    <comment ref="A33" authorId="0" shapeId="0" xr:uid="{00000000-0006-0000-0400-000009000000}">
      <text>
        <r>
          <rPr>
            <sz val="9"/>
            <color indexed="81"/>
            <rFont val="Arial"/>
            <family val="2"/>
          </rPr>
          <t>Primärfälle  = Kolon + Rektum</t>
        </r>
      </text>
    </comment>
    <comment ref="B33" authorId="0" shapeId="0" xr:uid="{00000000-0006-0000-0400-00000A000000}">
      <text>
        <r>
          <rPr>
            <sz val="9"/>
            <color indexed="81"/>
            <rFont val="Arial"/>
            <family val="2"/>
          </rPr>
          <t>Nenner KN: 18, 21
Teil von Nenner KN: 3</t>
        </r>
      </text>
    </comment>
    <comment ref="E33" authorId="0" shapeId="0" xr:uid="{00000000-0006-0000-0400-00000B000000}">
      <text>
        <r>
          <rPr>
            <sz val="9"/>
            <color indexed="81"/>
            <rFont val="Arial"/>
            <family val="2"/>
          </rPr>
          <t>Teil von Nenner KN: 3</t>
        </r>
      </text>
    </comment>
    <comment ref="H33" authorId="0" shapeId="0" xr:uid="{00000000-0006-0000-0400-00000C000000}">
      <text>
        <r>
          <rPr>
            <sz val="9"/>
            <color indexed="81"/>
            <rFont val="Arial"/>
            <family val="2"/>
          </rPr>
          <t>Nenner KN: 6, 7
Teil von Nenner KN: 4, 5</t>
        </r>
      </text>
    </comment>
    <comment ref="B34" authorId="0" shapeId="0" xr:uid="{00000000-0006-0000-0400-00000D000000}">
      <text>
        <r>
          <rPr>
            <sz val="9"/>
            <color indexed="81"/>
            <rFont val="Arial"/>
            <family val="2"/>
          </rPr>
          <t>Nenner KN: 16
Teil von KN: 14</t>
        </r>
      </text>
    </comment>
    <comment ref="B35" authorId="0" shapeId="0" xr:uid="{00000000-0006-0000-0400-00000E000000}">
      <text>
        <r>
          <rPr>
            <sz val="9"/>
            <color indexed="81"/>
            <rFont val="Arial"/>
            <family val="2"/>
          </rPr>
          <t>Nenner KN: 17, 22
Teil von KN: 15</t>
        </r>
      </text>
    </comment>
    <comment ref="C35" authorId="1" shapeId="0" xr:uid="{00000000-0006-0000-0400-00000F000000}">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Florina</author>
  </authors>
  <commentList>
    <comment ref="D6" authorId="0" shapeId="0" xr:uid="{7008F583-BE0E-4BC1-AF22-4080E9FB047B}">
      <text>
        <r>
          <rPr>
            <sz val="9"/>
            <color indexed="81"/>
            <rFont val="Arial"/>
            <family val="2"/>
          </rPr>
          <t>Übertrag erfolgt aus Tabellenblatt Basisdaten</t>
        </r>
      </text>
    </comment>
    <comment ref="D8" authorId="0" shapeId="0" xr:uid="{38EF8A46-C478-4F24-B378-C5D6FF53686B}">
      <text>
        <r>
          <rPr>
            <sz val="9"/>
            <color indexed="81"/>
            <rFont val="Arial"/>
            <family val="2"/>
          </rPr>
          <t>Übertrag erfolgt aus Tabellenblatt Basisdaten</t>
        </r>
      </text>
    </comment>
    <comment ref="K8" authorId="0" shapeId="0" xr:uid="{E1E69A4C-9CD4-40C5-9DD4-9C3E0703A863}">
      <text>
        <r>
          <rPr>
            <sz val="9"/>
            <color indexed="81"/>
            <rFont val="Arial"/>
            <family val="2"/>
          </rPr>
          <t>Übertrag erfolgt aus Tabellenblatt Basisdaten</t>
        </r>
      </text>
    </comment>
    <comment ref="A23" authorId="0" shapeId="0" xr:uid="{7D833745-65E6-4B54-BD58-74D87A977481}">
      <text>
        <r>
          <rPr>
            <sz val="9"/>
            <color indexed="81"/>
            <rFont val="Arial"/>
            <family val="2"/>
          </rPr>
          <t>KN = Kennzahl</t>
        </r>
      </text>
    </comment>
    <comment ref="B23" authorId="0" shapeId="0" xr:uid="{8FD87F95-531C-4849-966C-4F6128F63D02}">
      <text>
        <r>
          <rPr>
            <sz val="9"/>
            <color indexed="81"/>
            <rFont val="Arial"/>
            <family val="2"/>
          </rPr>
          <t>EB = Erhebungbogen 
LL = Leitlinie (www.leitlinienprogramm-onkologie.de)</t>
        </r>
      </text>
    </comment>
    <comment ref="N23" authorId="0" shapeId="0" xr:uid="{37ED91ED-BD26-4BD6-AD38-2DCCC1B08125}">
      <text>
        <r>
          <rPr>
            <sz val="9"/>
            <color indexed="81"/>
            <rFont val="Arial"/>
            <family val="2"/>
          </rPr>
          <t>Bitte zuerst graue Felder Ist-Werte ausfüllen.</t>
        </r>
      </text>
    </comment>
    <comment ref="Q24" authorId="0" shapeId="0" xr:uid="{54B952EC-F3FC-4B48-B886-3BF6761450E1}">
      <text>
        <r>
          <rPr>
            <sz val="9"/>
            <color indexed="81"/>
            <rFont val="Arial"/>
            <family val="2"/>
          </rPr>
          <t>Wenn Zelle grau, bitte Begründung angeben.</t>
        </r>
      </text>
    </comment>
    <comment ref="O32" authorId="1" shapeId="0" xr:uid="{AEDD50E5-8543-4A6A-926D-64ECCEC0C647}">
      <text>
        <r>
          <rPr>
            <sz val="9"/>
            <color indexed="81"/>
            <rFont val="Arial"/>
            <family val="2"/>
          </rPr>
          <t>Übertrag erfolgt aus Anzahl KN 1</t>
        </r>
      </text>
    </comment>
    <comment ref="O35" authorId="0" shapeId="0" xr:uid="{42367250-6FC0-40BA-B0EC-C630E680F02B}">
      <text>
        <r>
          <rPr>
            <sz val="9"/>
            <color indexed="81"/>
            <rFont val="Arial"/>
            <family val="2"/>
          </rPr>
          <t>Übertrag erfolgt aus Tabellenblatt Basisdaten 
operative und endoskop. Primärfälle 
Zellen B33 bis E33</t>
        </r>
      </text>
    </comment>
    <comment ref="O38" authorId="0" shapeId="0" xr:uid="{2A3DEE0C-6F58-49DF-A2BA-F8FE876F6FED}">
      <text>
        <r>
          <rPr>
            <sz val="9"/>
            <color indexed="81"/>
            <rFont val="Arial"/>
            <family val="2"/>
          </rPr>
          <t>Übertrag erfolgt aus Tabellenblatt Basisdaten 
Primärfälle gesamt
Zelle H33 + Anzahl Kennzahl 1</t>
        </r>
      </text>
    </comment>
    <comment ref="O41" authorId="0" shapeId="0" xr:uid="{D9D29F96-D120-4FC7-9866-CA031498E02C}">
      <text>
        <r>
          <rPr>
            <sz val="9"/>
            <color indexed="81"/>
            <rFont val="Arial"/>
            <family val="2"/>
          </rPr>
          <t>Übertrag erfolgt aus Tabellenblatt Basisdaten 
Primärfälle gesamt
Zelle H33 + Anzahl Kennzahl 1</t>
        </r>
      </text>
    </comment>
    <comment ref="O43" authorId="0" shapeId="0" xr:uid="{684A9472-1043-4500-BAC8-8BBAD116BBC5}">
      <text>
        <r>
          <rPr>
            <sz val="9"/>
            <color indexed="81"/>
            <rFont val="Arial"/>
            <family val="2"/>
          </rPr>
          <t>Der Zähler ist keine Teilmenge des Nenners.</t>
        </r>
      </text>
    </comment>
    <comment ref="O44" authorId="0" shapeId="0" xr:uid="{6B56C653-8066-4D74-9F61-CA149CC06855}">
      <text>
        <r>
          <rPr>
            <sz val="9"/>
            <color indexed="81"/>
            <rFont val="Arial"/>
            <family val="2"/>
          </rPr>
          <t>Übertrag erfolgt aus Tabellenblatt Basisdaten 
Primärfälle gesamt
Zelle H33</t>
        </r>
      </text>
    </comment>
    <comment ref="O47" authorId="0" shapeId="0" xr:uid="{76E786A4-1E45-43B0-AE97-3351CF124672}">
      <text>
        <r>
          <rPr>
            <sz val="9"/>
            <color indexed="81"/>
            <rFont val="Arial"/>
            <family val="2"/>
          </rPr>
          <t>Übertrag erfolgt aus Tabellenblatt Basisdaten 
Primärfälle gesamt
Zelle H33</t>
        </r>
      </text>
    </comment>
    <comment ref="O59" authorId="0" shapeId="0" xr:uid="{5ACDEE6E-1FCF-4BC5-8BF3-55FADFD56CEA}">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62" authorId="0" shapeId="0" xr:uid="{24E7FBEE-61E1-4F74-8467-A8BCCF3C1B97}">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65" authorId="0" shapeId="0" xr:uid="{B30E31D6-D345-4EBF-A492-6AAED61211CF}">
      <text>
        <r>
          <rPr>
            <sz val="9"/>
            <color indexed="81"/>
            <rFont val="Arial"/>
            <family val="2"/>
          </rPr>
          <t>Ohne Notfälle</t>
        </r>
      </text>
    </comment>
    <comment ref="O67" authorId="0" shapeId="0" xr:uid="{6E51C0E2-E24A-4EA0-8E90-900FDE96C768}">
      <text>
        <r>
          <rPr>
            <sz val="9"/>
            <color indexed="81"/>
            <rFont val="Arial"/>
            <family val="2"/>
          </rPr>
          <t>Übertrag erfolgt aus Tabellenblatt Basisdaten 
operative Primärfälle Kolon
Zellen B34 und D34</t>
        </r>
      </text>
    </comment>
    <comment ref="O70" authorId="0" shapeId="0" xr:uid="{05DCA922-CB91-43C8-8817-5F0940F2C6F1}">
      <text>
        <r>
          <rPr>
            <sz val="9"/>
            <color indexed="81"/>
            <rFont val="Arial"/>
            <family val="2"/>
          </rPr>
          <t>Übertrag erfolgt aus Tabellenblatt Basisdaten 
operative Primärfälle Rektum
Zellen B35 bis D35</t>
        </r>
      </text>
    </comment>
    <comment ref="O74" authorId="0" shapeId="0" xr:uid="{3570E9B1-E5A1-48D8-87C8-FACB1FDC37E2}">
      <text>
        <r>
          <rPr>
            <sz val="9"/>
            <color indexed="81"/>
            <rFont val="Arial"/>
            <family val="2"/>
          </rPr>
          <t>Übertrag erfolgt aus Tabellenblatt Basisdaten 
elektive Kolon-Eingriffe
Zelle B34</t>
        </r>
      </text>
    </comment>
    <comment ref="O77" authorId="0" shapeId="0" xr:uid="{14241E40-22BA-4C7F-91CA-955394DFEE11}">
      <text>
        <r>
          <rPr>
            <sz val="9"/>
            <color indexed="81"/>
            <rFont val="Arial"/>
            <family val="2"/>
          </rPr>
          <t>Übertrag erfolgt aus Tabellenblatt Basisdaten 
elektive Rektum-Eingriffe
Zelle B35</t>
        </r>
      </text>
    </comment>
    <comment ref="O86" authorId="0" shapeId="0" xr:uid="{D775B2B7-EE7E-450F-A678-D900E913CC5E}">
      <text>
        <r>
          <rPr>
            <sz val="9"/>
            <color indexed="81"/>
            <rFont val="Arial"/>
            <family val="2"/>
          </rPr>
          <t>Übertrag erfolgt aus Tabellenblatt Basisdaten 
elektiv operierte Patienten
Zelle B33</t>
        </r>
      </text>
    </comment>
    <comment ref="O89" authorId="0" shapeId="0" xr:uid="{6113454B-D0ED-4970-B204-68A14DE23B7F}">
      <text>
        <r>
          <rPr>
            <sz val="9"/>
            <color indexed="81"/>
            <rFont val="Arial"/>
            <family val="2"/>
          </rPr>
          <t>Übertrag erfolgt aus Tabellenblatt Basisdaten 
elektiv operative Rektum-Eingriffe 
Zelle B35</t>
        </r>
      </text>
    </comment>
    <comment ref="O91" authorId="0" shapeId="0" xr:uid="{29200367-CAA8-4FF7-822F-4ADCCC3ADDC5}">
      <text>
        <r>
          <rPr>
            <sz val="9"/>
            <color indexed="81"/>
            <rFont val="Arial"/>
            <family val="2"/>
          </rPr>
          <t>Vorhersehbare Stomaanlage</t>
        </r>
      </text>
    </comment>
    <comment ref="O100" authorId="1" shapeId="0" xr:uid="{3D64AD3E-0D08-4C7F-A7EE-E4BF7FBDAB02}">
      <text>
        <r>
          <rPr>
            <sz val="9"/>
            <color indexed="81"/>
            <rFont val="Arial"/>
            <family val="2"/>
          </rPr>
          <t>Übertrag erfolgt aus Zähler KN 23a minus Anzahl KN 23b</t>
        </r>
      </text>
    </comment>
    <comment ref="O119" authorId="0" shapeId="0" xr:uid="{5F1630E0-CF6A-48BB-9BD5-4D4E6EB57A0E}">
      <text>
        <r>
          <rPr>
            <sz val="9"/>
            <color indexed="81"/>
            <rFont val="Arial"/>
            <family val="2"/>
          </rPr>
          <t>Übertrag erfolgt aus Zähler KN 24</t>
        </r>
      </text>
    </comment>
    <comment ref="O122" authorId="1" shapeId="0" xr:uid="{391D72DA-8A70-498E-82E9-2899F6D2A5B0}">
      <text>
        <r>
          <rPr>
            <sz val="9"/>
            <color indexed="81"/>
            <rFont val="Arial"/>
            <family val="2"/>
          </rPr>
          <t>Übertrag erfolgt aus Tabellenblatt Basisdaten elektiv operierte Patienten Zelle B33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100-000001000000}">
      <text>
        <r>
          <rPr>
            <sz val="9"/>
            <color indexed="81"/>
            <rFont val="Arial"/>
            <family val="2"/>
          </rPr>
          <t>Übertrag erfolgt aus Tabellenblatt Basisdaten</t>
        </r>
      </text>
    </comment>
    <comment ref="F8" authorId="0" shapeId="0" xr:uid="{00000000-0006-0000-3100-000002000000}">
      <text>
        <r>
          <rPr>
            <sz val="9"/>
            <color indexed="81"/>
            <rFont val="Arial"/>
            <family val="2"/>
          </rPr>
          <t xml:space="preserve">Übertrag erfolgt aus Tabellenblatt Basisdaten
</t>
        </r>
      </text>
    </comment>
    <comment ref="T8" authorId="0" shapeId="0" xr:uid="{00000000-0006-0000-3100-000003000000}">
      <text>
        <r>
          <rPr>
            <sz val="9"/>
            <color indexed="81"/>
            <rFont val="Arial"/>
            <family val="2"/>
          </rPr>
          <t>Übertrag erfolgt aus Tabellenblatt Basisdaten</t>
        </r>
      </text>
    </comment>
    <comment ref="M31" authorId="0" shapeId="0" xr:uid="{00000000-0006-0000-31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200-000001000000}">
      <text>
        <r>
          <rPr>
            <sz val="9"/>
            <color indexed="81"/>
            <rFont val="Arial"/>
            <family val="2"/>
          </rPr>
          <t>Übertrag erfolgt aus Tabellenblatt Basisdaten</t>
        </r>
      </text>
    </comment>
    <comment ref="F8" authorId="0" shapeId="0" xr:uid="{00000000-0006-0000-3200-000002000000}">
      <text>
        <r>
          <rPr>
            <sz val="9"/>
            <color indexed="81"/>
            <rFont val="Arial"/>
            <family val="2"/>
          </rPr>
          <t xml:space="preserve">Übertrag erfolgt aus Tabellenblatt Basisdaten
</t>
        </r>
      </text>
    </comment>
    <comment ref="T8" authorId="0" shapeId="0" xr:uid="{00000000-0006-0000-3200-000003000000}">
      <text>
        <r>
          <rPr>
            <sz val="9"/>
            <color indexed="81"/>
            <rFont val="Arial"/>
            <family val="2"/>
          </rPr>
          <t>Übertrag erfolgt aus Tabellenblatt Basisdaten</t>
        </r>
      </text>
    </comment>
    <comment ref="M31" authorId="0" shapeId="0" xr:uid="{00000000-0006-0000-32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6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<sst xmlns="http://schemas.openxmlformats.org/spreadsheetml/2006/main" count="8342" uniqueCount="3739">
  <si>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</si>
  <si>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</si>
  <si>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</si>
  <si>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</si>
  <si>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</si>
  <si>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</si>
  <si>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</si>
  <si>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</si>
  <si>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</si>
  <si>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</si>
  <si>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</si>
  <si>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</si>
  <si>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</si>
  <si>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</si>
  <si>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</si>
  <si>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</si>
  <si>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</si>
  <si>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</si>
  <si>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</si>
  <si>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</si>
  <si>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</si>
  <si>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</si>
  <si>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</si>
  <si>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</si>
  <si>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</si>
  <si>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</si>
  <si>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</si>
  <si>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</si>
  <si>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</si>
  <si>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</si>
  <si>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 xml:space="preserve"> </t>
  </si>
  <si>
    <t>Alle Primärfälle</t>
  </si>
  <si>
    <t>Ausprägungen</t>
  </si>
  <si>
    <t>Ausprägung</t>
  </si>
  <si>
    <t>pT</t>
  </si>
  <si>
    <t>pN</t>
  </si>
  <si>
    <t>Grading</t>
  </si>
  <si>
    <t>PatientID</t>
  </si>
  <si>
    <t>selbsterklärend.</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</si>
  <si>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</si>
  <si>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</si>
  <si>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</si>
  <si>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</si>
  <si>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</si>
  <si>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</si>
  <si>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</si>
  <si>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</si>
  <si>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</si>
  <si>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</si>
  <si>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</si>
  <si>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</si>
  <si>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</si>
  <si>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</si>
  <si>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</si>
  <si>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</si>
  <si>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</si>
  <si>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</si>
  <si>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</si>
  <si>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</si>
  <si>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</si>
  <si>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</si>
  <si>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</si>
  <si>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</si>
  <si>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</si>
  <si>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</si>
  <si>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</si>
  <si>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</si>
  <si>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</si>
  <si>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</si>
  <si>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</si>
  <si>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</si>
  <si>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A2 Stammdaten -  Geburtsdatum Tag</t>
  </si>
  <si>
    <t>A3 Stammdaten - Geburtsdatum Monat</t>
  </si>
  <si>
    <t>A4 Stammdaten - Geburtsdatum Jahr</t>
  </si>
  <si>
    <t>A5 Stammdaten - Geschlecht</t>
  </si>
  <si>
    <t>A2
dd</t>
  </si>
  <si>
    <t>A3
mm</t>
  </si>
  <si>
    <t xml:space="preserve">A4
yyyy </t>
  </si>
  <si>
    <t>A5
m | w</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</si>
  <si>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</si>
  <si>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</si>
  <si>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</si>
  <si>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</si>
  <si>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</si>
  <si>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</si>
  <si>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</si>
  <si>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</si>
  <si>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</si>
  <si>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</si>
  <si>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</si>
  <si>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</si>
  <si>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</si>
  <si>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</si>
  <si>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</si>
  <si>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</si>
  <si>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</si>
  <si>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</si>
  <si>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</si>
  <si>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</si>
  <si>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</si>
  <si>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</si>
  <si>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</si>
  <si>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</si>
  <si>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</si>
  <si>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</si>
  <si>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</si>
  <si>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</si>
  <si>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</si>
  <si>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</si>
  <si>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</si>
  <si>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</si>
  <si>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</si>
  <si>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</si>
  <si>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</si>
  <si>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</si>
  <si>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</si>
  <si>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</si>
  <si>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</si>
  <si>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</si>
  <si>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</si>
  <si>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</si>
  <si>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</si>
  <si>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</si>
  <si>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</si>
  <si>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</si>
  <si>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</si>
  <si>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</si>
  <si>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</si>
  <si>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</si>
  <si>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K6
yyyy-mm-dd</t>
  </si>
  <si>
    <t>K7
yyyy-mm-dd</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</si>
  <si>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</si>
  <si>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</si>
  <si>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</si>
  <si>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</si>
  <si>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</si>
  <si>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</si>
  <si>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</si>
  <si>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</si>
  <si>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</si>
  <si>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</si>
  <si>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L6
yyyy-mm-dd</t>
  </si>
  <si>
    <t>L7 Postoperative Strahlentherapie - Ende</t>
  </si>
  <si>
    <t>L7
yyyy-mm-dd</t>
  </si>
  <si>
    <t>L8 Postoperative Strahlentherapie - Grund der Beendigung der Strahlentherapie</t>
  </si>
  <si>
    <t>M1
0 = nein
1 = ja</t>
  </si>
  <si>
    <t>M1</t>
  </si>
  <si>
    <t>M2
yyyy-mm-dd</t>
  </si>
  <si>
    <t xml:space="preserve">M3
N = neoadjuvant </t>
  </si>
  <si>
    <t>M4
K = Kurativ | P = Palliativ</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</si>
  <si>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</si>
  <si>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</si>
  <si>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</si>
  <si>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N1 Postoperative Chemotherapie - Empfehlung ja / nein</t>
  </si>
  <si>
    <t>N1
0 = nein
1 = ja</t>
  </si>
  <si>
    <t>N2
yyyy-mm-dd</t>
  </si>
  <si>
    <t xml:space="preserve">N3
A = adjuvant </t>
  </si>
  <si>
    <t>N4
K = Kurativ | P = Palliativ</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</si>
  <si>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</si>
  <si>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</si>
  <si>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</si>
  <si>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</si>
  <si>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O1
0 = nein
1 = ja</t>
  </si>
  <si>
    <t>O1 Sonstige Therapie - Best Supportive Care</t>
  </si>
  <si>
    <t>P1
yyyy-mm-dd</t>
  </si>
  <si>
    <t>P2 Prozess - Studientyp interventionell / nicht interventionell</t>
  </si>
  <si>
    <t>P3 Prozess - Psychoonkologische Betreuung</t>
  </si>
  <si>
    <t>P3
0 = Psychoonkologische Betreuung nicht erhalten
1 = Psychoonkologische Betreuung erhalten</t>
  </si>
  <si>
    <t>P5 Prozess - Beratung Sozialdienst</t>
  </si>
  <si>
    <t>P6 Prozess - Genetische Beratung empfohlen</t>
  </si>
  <si>
    <t>P6
0 = Empfehlung nicht ausgesprochen
1 = Empfehlung ausgesprochen</t>
  </si>
  <si>
    <t>P7 Prozess - Genetische Beratung erhalten</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</si>
  <si>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</si>
  <si>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</si>
  <si>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</si>
  <si>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</si>
  <si>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</si>
  <si>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</si>
  <si>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</si>
  <si>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</si>
  <si>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</si>
  <si>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</si>
  <si>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</si>
  <si>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</si>
  <si>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</si>
  <si>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</si>
  <si>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</si>
  <si>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</si>
  <si>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</si>
  <si>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</si>
  <si>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</si>
  <si>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</si>
  <si>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</si>
  <si>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</si>
  <si>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</si>
  <si>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</si>
  <si>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</si>
  <si>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</si>
  <si>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</si>
  <si>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</si>
  <si>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</si>
  <si>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</si>
  <si>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</si>
  <si>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</si>
  <si>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</si>
  <si>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</si>
  <si>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</si>
  <si>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</si>
  <si>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</si>
  <si>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</si>
  <si>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</si>
  <si>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</si>
  <si>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</si>
  <si>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</si>
  <si>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</si>
  <si>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</si>
  <si>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</si>
  <si>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</si>
  <si>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</si>
  <si>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</si>
  <si>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</si>
  <si>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</si>
  <si>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</si>
  <si>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</si>
  <si>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</si>
  <si>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</si>
  <si>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</si>
  <si>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</si>
  <si>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</si>
  <si>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</si>
  <si>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</si>
  <si>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</si>
  <si>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</si>
  <si>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</si>
  <si>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</si>
  <si>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</si>
  <si>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</si>
  <si>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</si>
  <si>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</si>
  <si>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</si>
  <si>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</si>
  <si>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</si>
  <si>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</si>
  <si>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</si>
  <si>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</si>
  <si>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</si>
  <si>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</si>
  <si>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</si>
  <si>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</si>
  <si>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</si>
  <si>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</si>
  <si>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</si>
  <si>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</si>
  <si>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</si>
  <si>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</si>
  <si>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</si>
  <si>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</si>
  <si>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</si>
  <si>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</si>
  <si>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</si>
  <si>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</si>
  <si>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</si>
  <si>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</si>
  <si>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</si>
  <si>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</si>
  <si>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</si>
  <si>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</si>
  <si>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</si>
  <si>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</si>
  <si>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</si>
  <si>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</si>
  <si>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</si>
  <si>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</si>
  <si>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Kategorie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</si>
  <si>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</si>
  <si>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</si>
  <si>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</si>
  <si>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</si>
  <si>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</si>
  <si>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</si>
  <si>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</si>
  <si>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</si>
  <si>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</si>
  <si>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</si>
  <si>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</si>
  <si>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</si>
  <si>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</si>
  <si>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</si>
  <si>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</si>
  <si>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</si>
  <si>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</si>
  <si>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</si>
  <si>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</si>
  <si>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</si>
  <si>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</si>
  <si>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</si>
  <si>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</si>
  <si>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</si>
  <si>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</si>
  <si>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</si>
  <si>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</si>
  <si>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</si>
  <si>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</si>
  <si>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</si>
  <si>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</si>
  <si>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</si>
  <si>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</si>
  <si>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</si>
  <si>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</si>
  <si>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</si>
  <si>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</si>
  <si>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</si>
  <si>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</si>
  <si>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</si>
  <si>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</si>
  <si>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</si>
  <si>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</si>
  <si>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</si>
  <si>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</si>
  <si>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</si>
  <si>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</si>
  <si>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</si>
  <si>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</si>
  <si>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</si>
  <si>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</si>
  <si>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</si>
  <si>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</si>
  <si>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</si>
  <si>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</si>
  <si>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</si>
  <si>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</si>
  <si>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</si>
  <si>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</si>
  <si>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</si>
  <si>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</si>
  <si>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0 | 1 | 9</t>
  </si>
  <si>
    <t>Fehlende Angabe zu relevanter Krebsvorerkrankung</t>
  </si>
  <si>
    <t>yyyy</t>
  </si>
  <si>
    <t>Ungültiges Datumsformat</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</si>
  <si>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</si>
  <si>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</si>
  <si>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</si>
  <si>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</si>
  <si>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</si>
  <si>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</si>
  <si>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</si>
  <si>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</si>
  <si>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</si>
  <si>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</si>
  <si>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</si>
  <si>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</si>
  <si>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</si>
  <si>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</si>
  <si>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</si>
  <si>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</si>
  <si>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</si>
  <si>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</si>
  <si>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</si>
  <si>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</si>
  <si>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</si>
  <si>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</si>
  <si>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</si>
  <si>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</si>
  <si>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</si>
  <si>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&gt; 2011-11-11</t>
  </si>
  <si>
    <t>2011-11-11</t>
  </si>
  <si>
    <t>D6 Diagnose – Kolon oder Rektum</t>
  </si>
  <si>
    <t>C20 | C209 | C2091| C2092| C2093</t>
  </si>
  <si>
    <t>= C18*</t>
  </si>
  <si>
    <t>≥ 2013-01-01</t>
  </si>
  <si>
    <t>MX</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</si>
  <si>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</si>
  <si>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</si>
  <si>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</si>
  <si>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</si>
  <si>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</si>
  <si>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</si>
  <si>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</si>
  <si>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</si>
  <si>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</si>
  <si>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</si>
  <si>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</si>
  <si>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</si>
  <si>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</si>
  <si>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</si>
  <si>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</si>
  <si>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</si>
  <si>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</si>
  <si>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</si>
  <si>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</si>
  <si>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</si>
  <si>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</si>
  <si>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</si>
  <si>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</si>
  <si>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</si>
  <si>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</si>
  <si>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</si>
  <si>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</si>
  <si>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</si>
  <si>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</si>
  <si>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</si>
  <si>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</si>
  <si>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</si>
  <si>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</si>
  <si>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</si>
  <si>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</si>
  <si>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</si>
  <si>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</si>
  <si>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</si>
  <si>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</si>
  <si>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</si>
  <si>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</si>
  <si>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</si>
  <si>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</si>
  <si>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</si>
  <si>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</si>
  <si>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</si>
  <si>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</si>
  <si>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</si>
  <si>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</si>
  <si>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</si>
  <si>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</si>
  <si>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</si>
  <si>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</si>
  <si>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</si>
  <si>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</si>
  <si>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</si>
  <si>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</si>
  <si>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</si>
  <si>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</si>
  <si>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</si>
  <si>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</si>
  <si>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</si>
  <si>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</si>
  <si>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</si>
  <si>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</si>
  <si>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</si>
  <si>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</si>
  <si>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</si>
  <si>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</si>
  <si>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</si>
  <si>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</si>
  <si>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</si>
  <si>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</si>
  <si>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</si>
  <si>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</si>
  <si>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</si>
  <si>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</si>
  <si>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</si>
  <si>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</si>
  <si>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</si>
  <si>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</si>
  <si>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</si>
  <si>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</si>
  <si>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</si>
  <si>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</si>
  <si>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</si>
  <si>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</si>
  <si>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</si>
  <si>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</si>
  <si>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</si>
  <si>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</si>
  <si>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</si>
  <si>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</si>
  <si>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</si>
  <si>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</si>
  <si>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</si>
  <si>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</si>
  <si>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</si>
  <si>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</si>
  <si>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</si>
  <si>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</si>
  <si>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</si>
  <si>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</si>
  <si>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</si>
  <si>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</si>
  <si>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</si>
  <si>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</si>
  <si>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</si>
  <si>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</si>
  <si>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</si>
  <si>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</si>
  <si>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</si>
  <si>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</si>
  <si>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</si>
  <si>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</si>
  <si>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</si>
  <si>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</si>
  <si>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</si>
  <si>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</si>
  <si>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</si>
  <si>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</si>
  <si>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</si>
  <si>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</si>
  <si>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</si>
  <si>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</si>
  <si>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</si>
  <si>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</si>
  <si>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</si>
  <si>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</si>
  <si>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</si>
  <si>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</si>
  <si>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</si>
  <si>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</si>
  <si>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</si>
  <si>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</si>
  <si>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</si>
  <si>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</si>
  <si>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</si>
  <si>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</si>
  <si>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</si>
  <si>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</si>
  <si>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</si>
  <si>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</si>
  <si>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</si>
  <si>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</si>
  <si>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</si>
  <si>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</si>
  <si>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</si>
  <si>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</si>
  <si>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</si>
  <si>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</si>
  <si>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</si>
  <si>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</si>
  <si>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</si>
  <si>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</si>
  <si>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</si>
  <si>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</si>
  <si>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</si>
  <si>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</si>
  <si>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</si>
  <si>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</si>
  <si>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</si>
  <si>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</si>
  <si>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</si>
  <si>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</si>
  <si>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</si>
  <si>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</si>
  <si>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</si>
  <si>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</si>
  <si>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</si>
  <si>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</si>
  <si>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</si>
  <si>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</si>
  <si>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</si>
  <si>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</si>
  <si>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</si>
  <si>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</si>
  <si>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</si>
  <si>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</si>
  <si>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</si>
  <si>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</si>
  <si>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</si>
  <si>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</si>
  <si>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</si>
  <si>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</si>
  <si>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</si>
  <si>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</si>
  <si>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</si>
  <si>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</si>
  <si>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</si>
  <si>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</si>
  <si>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</si>
  <si>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</si>
  <si>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</si>
  <si>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</si>
  <si>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</si>
  <si>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</si>
  <si>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</si>
  <si>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</si>
  <si>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</si>
  <si>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</si>
  <si>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</si>
  <si>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</si>
  <si>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</si>
  <si>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</si>
  <si>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</si>
  <si>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</si>
  <si>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</si>
  <si>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</si>
  <si>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</si>
  <si>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</si>
  <si>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</si>
  <si>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</si>
  <si>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</si>
  <si>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</si>
  <si>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</si>
  <si>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</si>
  <si>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</si>
  <si>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</si>
  <si>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</si>
  <si>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</si>
  <si>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</si>
  <si>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</si>
  <si>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</si>
  <si>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</si>
  <si>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</si>
  <si>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</si>
  <si>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</si>
  <si>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</si>
  <si>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</si>
  <si>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</si>
  <si>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</si>
  <si>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</si>
  <si>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</si>
  <si>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</si>
  <si>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</si>
  <si>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</si>
  <si>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</si>
  <si>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</si>
  <si>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</si>
  <si>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</si>
  <si>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</si>
  <si>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</si>
  <si>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</si>
  <si>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</si>
  <si>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</si>
  <si>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</si>
  <si>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</si>
  <si>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</si>
  <si>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</si>
  <si>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</si>
  <si>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</si>
  <si>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</si>
  <si>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</si>
  <si>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</si>
  <si>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</si>
  <si>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</si>
  <si>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</si>
  <si>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</si>
  <si>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</si>
  <si>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</si>
  <si>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</si>
  <si>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</si>
  <si>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</si>
  <si>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</si>
  <si>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</si>
  <si>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</si>
  <si>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</si>
  <si>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</si>
  <si>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</si>
  <si>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</si>
  <si>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</si>
  <si>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</si>
  <si>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</si>
  <si>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</si>
  <si>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</si>
  <si>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</si>
  <si>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</si>
  <si>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</si>
  <si>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</si>
  <si>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</si>
  <si>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</si>
  <si>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</si>
  <si>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</si>
  <si>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</si>
  <si>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</si>
  <si>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</si>
  <si>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</si>
  <si>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</si>
  <si>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</si>
  <si>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</si>
  <si>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</si>
  <si>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</si>
  <si>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</si>
  <si>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A6
0 = keine Einwilligung
1 = Einwilligung  gegeben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</si>
  <si>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</si>
  <si>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</si>
  <si>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</si>
  <si>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</si>
  <si>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</si>
  <si>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</si>
  <si>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</si>
  <si>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</si>
  <si>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</si>
  <si>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</si>
  <si>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</si>
  <si>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</si>
  <si>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</si>
  <si>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</si>
  <si>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</si>
  <si>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</si>
  <si>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</si>
  <si>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</si>
  <si>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</si>
  <si>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</si>
  <si>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</si>
  <si>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</si>
  <si>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</si>
  <si>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</si>
  <si>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</si>
  <si>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</si>
  <si>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</si>
  <si>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</si>
  <si>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</si>
  <si>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</si>
  <si>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</si>
  <si>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</si>
  <si>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</si>
  <si>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</si>
  <si>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</si>
  <si>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</si>
  <si>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</si>
  <si>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</si>
  <si>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</si>
  <si>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</si>
  <si>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</si>
  <si>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</si>
  <si>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</si>
  <si>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</si>
  <si>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</si>
  <si>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</si>
  <si>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</si>
  <si>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</si>
  <si>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</si>
  <si>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</si>
  <si>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</si>
  <si>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D8
T0 | Tis |  T1 | T2 | T3 | T4  | T4a | T4b | TX
(Suffixe, z.B. T3A oder T1MS1, T1MS2 etc. werden zugelassen)</t>
  </si>
  <si>
    <t>D9
N0 | N1 | N1a | N1b |  N1c | N2 | N2a | N2b | N+ |  NX 
(Suffixe, z.B. N1a werden zugelassen)</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</si>
  <si>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</si>
  <si>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</si>
  <si>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</si>
  <si>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</si>
  <si>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</si>
  <si>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</si>
  <si>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Spezifikation</t>
  </si>
  <si>
    <t>Spezifikation für Darmkrebszentren</t>
  </si>
  <si>
    <t>Endoskopischer Primärfall (Kategorisierung erfolgt durch Tumordokusystem)</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</si>
  <si>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</si>
  <si>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</si>
  <si>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</si>
  <si>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</si>
  <si>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</si>
  <si>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</si>
  <si>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</si>
  <si>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</si>
  <si>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</si>
  <si>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</si>
  <si>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</si>
  <si>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</si>
  <si>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</si>
  <si>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</si>
  <si>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</si>
  <si>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</si>
  <si>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</si>
  <si>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</si>
  <si>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</si>
  <si>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</si>
  <si>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</si>
  <si>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</si>
  <si>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</si>
  <si>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</si>
  <si>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</si>
  <si>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</si>
  <si>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</si>
  <si>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</si>
  <si>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</si>
  <si>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</si>
  <si>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</si>
  <si>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</si>
  <si>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</si>
  <si>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</si>
  <si>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</si>
  <si>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</si>
  <si>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</si>
  <si>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</si>
  <si>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</si>
  <si>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</si>
  <si>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</si>
  <si>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</si>
  <si>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</si>
  <si>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</si>
  <si>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</si>
  <si>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</si>
  <si>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</si>
  <si>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</si>
  <si>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</si>
  <si>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</si>
  <si>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</si>
  <si>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</si>
  <si>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x &lt; 60% || x &gt; 95%</t>
  </si>
  <si>
    <t>Y25</t>
  </si>
  <si>
    <t>x &lt; 80% || x &gt; 99%</t>
  </si>
  <si>
    <t>Y26</t>
  </si>
  <si>
    <t>Z25</t>
  </si>
  <si>
    <t>Z26</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</si>
  <si>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</si>
  <si>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</si>
  <si>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</si>
  <si>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</si>
  <si>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</si>
  <si>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</si>
  <si>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</si>
  <si>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</si>
  <si>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</si>
  <si>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</si>
  <si>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</si>
  <si>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</si>
  <si>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</si>
  <si>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</si>
  <si>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</si>
  <si>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</si>
  <si>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</si>
  <si>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</si>
  <si>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</si>
  <si>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</si>
  <si>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</si>
  <si>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</si>
  <si>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</si>
  <si>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</si>
  <si>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</si>
  <si>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</si>
  <si>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</si>
  <si>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</si>
  <si>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</si>
  <si>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</si>
  <si>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</si>
  <si>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</si>
  <si>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</si>
  <si>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</si>
  <si>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</si>
  <si>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</si>
  <si>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</si>
  <si>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</si>
  <si>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</si>
  <si>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</si>
  <si>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</si>
  <si>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</si>
  <si>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</si>
  <si>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</si>
  <si>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</si>
  <si>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</si>
  <si>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</si>
  <si>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</si>
  <si>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</si>
  <si>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</si>
  <si>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</si>
  <si>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</si>
  <si>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</si>
  <si>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</si>
  <si>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</si>
  <si>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</si>
  <si>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</si>
  <si>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</si>
  <si>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</si>
  <si>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</si>
  <si>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</si>
  <si>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</si>
  <si>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</si>
  <si>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</si>
  <si>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</si>
  <si>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</si>
  <si>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</si>
  <si>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</si>
  <si>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</si>
  <si>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</si>
  <si>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</si>
  <si>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</si>
  <si>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</si>
  <si>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</si>
  <si>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</si>
  <si>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</si>
  <si>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</si>
  <si>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</si>
  <si>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</si>
  <si>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</si>
  <si>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</si>
  <si>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</si>
  <si>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</si>
  <si>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</si>
  <si>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</si>
  <si>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</si>
  <si>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</si>
  <si>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</si>
  <si>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</si>
  <si>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</si>
  <si>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</si>
  <si>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</si>
  <si>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</si>
  <si>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</si>
  <si>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</si>
  <si>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</si>
  <si>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</si>
  <si>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</si>
  <si>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</si>
  <si>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</si>
  <si>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</si>
  <si>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</si>
  <si>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</si>
  <si>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</si>
  <si>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</si>
  <si>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</si>
  <si>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</si>
  <si>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</si>
  <si>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</si>
  <si>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</si>
  <si>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</si>
  <si>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</si>
  <si>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</si>
  <si>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</si>
  <si>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</si>
  <si>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</si>
  <si>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</si>
  <si>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</si>
  <si>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</si>
  <si>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</si>
  <si>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</si>
  <si>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</si>
  <si>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</si>
  <si>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</si>
  <si>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</si>
  <si>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</si>
  <si>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</si>
  <si>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</si>
  <si>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</si>
  <si>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</si>
  <si>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</si>
  <si>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</si>
  <si>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</si>
  <si>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</si>
  <si>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</si>
  <si>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</si>
  <si>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</si>
  <si>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</si>
  <si>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</si>
  <si>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</si>
  <si>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</si>
  <si>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</si>
  <si>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</si>
  <si>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</si>
  <si>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Berechnung</t>
  </si>
  <si>
    <t>Kommentar</t>
  </si>
  <si>
    <t>Die Zuordnung zu den Jahren erfolgt, wie in der Matrix, über  das Falldatum (OP-Datum, Datum endoskopischer Eingriff oder Datum Erstdiagnose). Der Beginn der Kaplan-Meier-Berechnung ist immer das Datum der Erstdiagnose.</t>
  </si>
  <si>
    <t>D14 = 1</t>
  </si>
  <si>
    <t>B1 = 1</t>
  </si>
  <si>
    <t xml:space="preserve">    - UICC IV </t>
  </si>
  <si>
    <t xml:space="preserve">  Todesdatum (Q1; Q6 ≠ 0) 
-  OP-Datum (G2) 
&lt; 30 Tage</t>
  </si>
  <si>
    <t>gemäß Fußnote 3 der Matrix</t>
  </si>
  <si>
    <t>Anzahl Primärfälle 2007</t>
  </si>
  <si>
    <t>Grundgesamtheit</t>
  </si>
  <si>
    <t xml:space="preserve">             -    UICC IV</t>
  </si>
  <si>
    <t xml:space="preserve">             -    postoperativ verstorben</t>
  </si>
  <si>
    <t>Berechnungsformeln</t>
  </si>
  <si>
    <t xml:space="preserve">Kategorie
</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</si>
  <si>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</si>
  <si>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</si>
  <si>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</si>
  <si>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</si>
  <si>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</si>
  <si>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</si>
  <si>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</si>
  <si>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</si>
  <si>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r>
      <t xml:space="preserve">Berechung Zeitraum
D1 = Datum Erstdiagnose
Q1 = Datum Follow-Up
</t>
    </r>
    <r>
      <rPr>
        <i/>
        <sz val="8"/>
        <color indexed="8"/>
        <rFont val="Arial"/>
        <family val="2"/>
      </rPr>
      <t xml:space="preserve">
</t>
    </r>
  </si>
  <si>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</si>
  <si>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</si>
  <si>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</si>
  <si>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</si>
  <si>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</si>
  <si>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</si>
  <si>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 xml:space="preserve">8574/3 </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</si>
  <si>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</si>
  <si>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</si>
  <si>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</si>
  <si>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</si>
  <si>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</si>
  <si>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</si>
  <si>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</si>
  <si>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</si>
  <si>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</si>
  <si>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</si>
  <si>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</si>
  <si>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</si>
  <si>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</si>
  <si>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</si>
  <si>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</si>
  <si>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</si>
  <si>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</si>
  <si>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</si>
  <si>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</si>
  <si>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</si>
  <si>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</si>
  <si>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</si>
  <si>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</si>
  <si>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</si>
  <si>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</si>
  <si>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</si>
  <si>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</si>
  <si>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</si>
  <si>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</si>
  <si>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</si>
  <si>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</si>
  <si>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</si>
  <si>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</si>
  <si>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</si>
  <si>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</si>
  <si>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</si>
  <si>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</si>
  <si>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</si>
  <si>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</si>
  <si>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</si>
  <si>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</si>
  <si>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</si>
  <si>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</si>
  <si>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</si>
  <si>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</si>
  <si>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</si>
  <si>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</si>
  <si>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</si>
  <si>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</si>
  <si>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</si>
  <si>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</si>
  <si>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</si>
  <si>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</si>
  <si>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</si>
  <si>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</si>
  <si>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</si>
  <si>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</si>
  <si>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</si>
  <si>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</si>
  <si>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</si>
  <si>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</si>
  <si>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</si>
  <si>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</si>
  <si>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</si>
  <si>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</si>
  <si>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</si>
  <si>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</si>
  <si>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</si>
  <si>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</si>
  <si>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</si>
  <si>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</si>
  <si>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</si>
  <si>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</si>
  <si>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</si>
  <si>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</si>
  <si>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</si>
  <si>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</si>
  <si>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</si>
  <si>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</si>
  <si>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</si>
  <si>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</si>
  <si>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</si>
  <si>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</si>
  <si>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</si>
  <si>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</si>
  <si>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</si>
  <si>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</si>
  <si>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</si>
  <si>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</si>
  <si>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</si>
  <si>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</si>
  <si>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</si>
  <si>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</si>
  <si>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</si>
  <si>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</si>
  <si>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2 synchrone  Wiedererkrankungsereignis nach Meldungen mit Vitalstatus "lebend" und Tumorstatus "kein Ereignis" als letzte vorliegende Information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</si>
  <si>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</si>
  <si>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</si>
  <si>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</si>
  <si>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</si>
  <si>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</si>
  <si>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</si>
  <si>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Nur Vitalstatus im Follow-Up</t>
  </si>
  <si>
    <t>Fehlerhafte Folgen von Follow-Up-Meldungen</t>
  </si>
  <si>
    <t>"Tumorfrei"-Meldung nach Ereignis</t>
  </si>
  <si>
    <t>Korrektur</t>
  </si>
  <si>
    <t>Erneute Wiedererkrankung an gleicher Stelle</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</si>
  <si>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</si>
  <si>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</si>
  <si>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</si>
  <si>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</si>
  <si>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</si>
  <si>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</si>
  <si>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</si>
  <si>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</si>
  <si>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</si>
  <si>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</si>
  <si>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</si>
  <si>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</si>
  <si>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</si>
  <si>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</si>
  <si>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</si>
  <si>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</si>
  <si>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</si>
  <si>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</si>
  <si>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</si>
  <si>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</si>
  <si>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</si>
  <si>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</si>
  <si>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t xml:space="preserve">Gesamtanzahl Primärfälle Kolon 2007
</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</si>
  <si>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</si>
  <si>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</si>
  <si>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</si>
  <si>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</si>
  <si>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</si>
  <si>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</si>
  <si>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</si>
  <si>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</si>
  <si>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</si>
  <si>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</si>
  <si>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</si>
  <si>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</si>
  <si>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t xml:space="preserve">    - keine Vollremission </t>
    </r>
    <r>
      <rPr>
        <b/>
        <sz val="8"/>
        <rFont val="Arial"/>
        <family val="2"/>
      </rPr>
      <t xml:space="preserve">(R1/R2 </t>
    </r>
    <r>
      <rPr>
        <sz val="8"/>
        <rFont val="Arial"/>
        <family val="2"/>
      </rPr>
      <t>oder post M1a/b) erreicht</t>
    </r>
  </si>
  <si>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</si>
  <si>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</si>
  <si>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</si>
  <si>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</si>
  <si>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</si>
  <si>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</si>
  <si>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</si>
  <si>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</si>
  <si>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</si>
  <si>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</si>
  <si>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</si>
  <si>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</si>
  <si>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</si>
  <si>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</si>
  <si>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</si>
  <si>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</si>
  <si>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</si>
  <si>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</si>
  <si>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</si>
  <si>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</si>
  <si>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</si>
  <si>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</si>
  <si>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</si>
  <si>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</si>
  <si>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</si>
  <si>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</si>
  <si>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</si>
  <si>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</si>
  <si>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</si>
  <si>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</si>
  <si>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</si>
  <si>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</si>
  <si>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</si>
  <si>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</si>
  <si>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</si>
  <si>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</si>
  <si>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</si>
  <si>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</si>
  <si>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</si>
  <si>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</si>
  <si>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</si>
  <si>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</si>
  <si>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</si>
  <si>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</si>
  <si>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</si>
  <si>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</si>
  <si>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</si>
  <si>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</si>
  <si>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</si>
  <si>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</si>
  <si>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</si>
  <si>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</si>
  <si>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</si>
  <si>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</si>
  <si>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</si>
  <si>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</si>
  <si>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</si>
  <si>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</si>
  <si>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</si>
  <si>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</si>
  <si>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</si>
  <si>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wie R21, nur anderes Falljahr</t>
  </si>
  <si>
    <t>S21</t>
  </si>
  <si>
    <t>wie S21, nur anderes Falljahr</t>
  </si>
  <si>
    <t>T21</t>
  </si>
  <si>
    <t>wie T21, nur anderes Falljahr</t>
  </si>
  <si>
    <t>U21</t>
  </si>
  <si>
    <t>wie U21, nur anderes Falljahr</t>
  </si>
  <si>
    <t>V21</t>
  </si>
  <si>
    <t>W21</t>
  </si>
  <si>
    <t>wie W21, nur anderes Falljahr</t>
  </si>
  <si>
    <t>wie V21, nur anderes Falljahr</t>
  </si>
  <si>
    <t>Summe aller Primärfälle aus dem Jahr 2010</t>
  </si>
  <si>
    <t>Falldatum = 2010</t>
  </si>
  <si>
    <t>Wenn Falldatum =  2011 || 2012 || 2013 || 2014 || 2015</t>
  </si>
  <si>
    <t>wie M21, nur anderes Falljahr</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</si>
  <si>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</si>
  <si>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</si>
  <si>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</si>
  <si>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</si>
  <si>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</si>
  <si>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</si>
  <si>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</si>
  <si>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</si>
  <si>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</si>
  <si>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</si>
  <si>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</si>
  <si>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</si>
  <si>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</si>
  <si>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</si>
  <si>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</si>
  <si>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</si>
  <si>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</si>
  <si>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</si>
  <si>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</si>
  <si>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</si>
  <si>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</si>
  <si>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</si>
  <si>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</si>
  <si>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</si>
  <si>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</si>
  <si>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</si>
  <si>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</si>
  <si>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</si>
  <si>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</si>
  <si>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</si>
  <si>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</si>
  <si>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</si>
  <si>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</si>
  <si>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</si>
  <si>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</si>
  <si>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</si>
  <si>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</si>
  <si>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R  | R0 | R0(wide) | R0(narrow) | R1  | R2 | RX</t>
  </si>
  <si>
    <t>R0 | R0(wide) | R0(narrow)</t>
  </si>
  <si>
    <t>alle Q-Felder leer oder Q2-Q5 immer = 3 oder Q2-Q5 2 │3</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</si>
  <si>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</si>
  <si>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t>alle Q-Felder leer</t>
  </si>
  <si>
    <r>
      <rPr>
        <b/>
        <sz val="8"/>
        <rFont val="Arial"/>
        <family val="2"/>
      </rPr>
      <t>Anzahl Tage zwischen Erstdiagnose und 1. Wiedererkrankung</t>
    </r>
    <r>
      <rPr>
        <sz val="8"/>
        <rFont val="Arial"/>
        <family val="2"/>
      </rPr>
      <t xml:space="preserve">
Wenn Q1 mit (Q2 │ Q3 │ Q4 │ Q5 = 1), dann ist Q1 ein Ereignis E (ζi  =1) nach (SUMME = Q1- D1) Tagen.
</t>
    </r>
  </si>
  <si>
    <t>Transanale Vollwandexzision</t>
  </si>
  <si>
    <t>keine Relevanz</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</si>
  <si>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</si>
  <si>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</si>
  <si>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</si>
  <si>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</si>
  <si>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</si>
  <si>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</si>
  <si>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</si>
  <si>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</si>
  <si>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</si>
  <si>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</si>
  <si>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</si>
  <si>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</si>
  <si>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</si>
  <si>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</si>
  <si>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</si>
  <si>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</si>
  <si>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</si>
  <si>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</si>
  <si>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</si>
  <si>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</si>
  <si>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</si>
  <si>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</si>
  <si>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</si>
  <si>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</si>
  <si>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</si>
  <si>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</si>
  <si>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</si>
  <si>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</si>
  <si>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</si>
  <si>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</si>
  <si>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</si>
  <si>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</si>
  <si>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</si>
  <si>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</si>
  <si>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</si>
  <si>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</si>
  <si>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</si>
  <si>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</si>
  <si>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</si>
  <si>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</si>
  <si>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</si>
  <si>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</si>
  <si>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</si>
  <si>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</si>
  <si>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</si>
  <si>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</si>
  <si>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</si>
  <si>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</si>
  <si>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</si>
  <si>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</si>
  <si>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</si>
  <si>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</si>
  <si>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</si>
  <si>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</si>
  <si>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</si>
  <si>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</si>
  <si>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</si>
  <si>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</si>
  <si>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</si>
  <si>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</si>
  <si>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</si>
  <si>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</si>
  <si>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</si>
  <si>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</si>
  <si>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</si>
  <si>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</si>
  <si>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</si>
  <si>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</si>
  <si>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</si>
  <si>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</si>
  <si>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</si>
  <si>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</si>
  <si>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</si>
  <si>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</si>
  <si>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</si>
  <si>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</si>
  <si>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</si>
  <si>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</si>
  <si>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</si>
  <si>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</si>
  <si>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</si>
  <si>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</si>
  <si>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</si>
  <si>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</si>
  <si>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</si>
  <si>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</si>
  <si>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</si>
  <si>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</si>
  <si>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</si>
  <si>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</si>
  <si>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</si>
  <si>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</si>
  <si>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</si>
  <si>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</si>
  <si>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</si>
  <si>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</si>
  <si>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</si>
  <si>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</si>
  <si>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</si>
  <si>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</si>
  <si>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</si>
  <si>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</si>
  <si>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</si>
  <si>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</si>
  <si>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</si>
  <si>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</si>
  <si>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</si>
  <si>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</si>
  <si>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</si>
  <si>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</si>
  <si>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</si>
  <si>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</si>
  <si>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</si>
  <si>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</si>
  <si>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</si>
  <si>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</si>
  <si>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</si>
  <si>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</si>
  <si>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</si>
  <si>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</si>
  <si>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</si>
  <si>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</si>
  <si>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</si>
  <si>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</si>
  <si>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</si>
  <si>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</si>
  <si>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</si>
  <si>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</si>
  <si>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</si>
  <si>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</si>
  <si>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</si>
  <si>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</si>
  <si>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</si>
  <si>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</si>
  <si>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</si>
  <si>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</si>
  <si>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</si>
  <si>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</si>
  <si>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</si>
  <si>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</si>
  <si>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</si>
  <si>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</si>
  <si>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</si>
  <si>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</si>
  <si>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</si>
  <si>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</si>
  <si>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</si>
  <si>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</si>
  <si>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</si>
  <si>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</si>
  <si>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</si>
  <si>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</si>
  <si>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</si>
  <si>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</si>
  <si>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</si>
  <si>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</si>
  <si>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</si>
  <si>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</si>
  <si>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</si>
  <si>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</si>
  <si>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</si>
  <si>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</si>
  <si>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</si>
  <si>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</si>
  <si>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</si>
  <si>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</si>
  <si>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</si>
  <si>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</si>
  <si>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</si>
  <si>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</si>
  <si>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</si>
  <si>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</si>
  <si>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</si>
  <si>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</si>
  <si>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</si>
  <si>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</si>
  <si>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</si>
  <si>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</si>
  <si>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</si>
  <si>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</si>
  <si>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</si>
  <si>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</si>
  <si>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</si>
  <si>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</si>
  <si>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</si>
  <si>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</si>
  <si>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</si>
  <si>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</si>
  <si>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</si>
  <si>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</si>
  <si>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</si>
  <si>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</si>
  <si>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</si>
  <si>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</si>
  <si>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</si>
  <si>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</si>
  <si>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</si>
  <si>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</si>
  <si>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</si>
  <si>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</si>
  <si>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</si>
  <si>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</si>
  <si>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</si>
  <si>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</si>
  <si>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</si>
  <si>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</si>
  <si>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</si>
  <si>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</si>
  <si>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</si>
  <si>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</si>
  <si>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</si>
  <si>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</si>
  <si>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</si>
  <si>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</si>
  <si>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</si>
  <si>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</si>
  <si>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</si>
  <si>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</si>
  <si>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</si>
  <si>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</si>
  <si>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</si>
  <si>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</si>
  <si>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</si>
  <si>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</si>
  <si>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</si>
  <si>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</si>
  <si>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</si>
  <si>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</si>
  <si>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</si>
  <si>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</si>
  <si>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</si>
  <si>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</si>
  <si>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</si>
  <si>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</si>
  <si>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</si>
  <si>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</si>
  <si>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</si>
  <si>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</si>
  <si>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</si>
  <si>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</si>
  <si>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</si>
  <si>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</si>
  <si>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</si>
  <si>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</si>
  <si>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</si>
  <si>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</si>
  <si>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</si>
  <si>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</si>
  <si>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</si>
  <si>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</si>
  <si>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</si>
  <si>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</si>
  <si>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</si>
  <si>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</si>
  <si>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</si>
  <si>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</si>
  <si>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</si>
  <si>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</si>
  <si>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</si>
  <si>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</si>
  <si>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</si>
  <si>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</si>
  <si>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</si>
  <si>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</si>
  <si>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</si>
  <si>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</si>
  <si>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</si>
  <si>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</si>
  <si>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</si>
  <si>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</si>
  <si>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</si>
  <si>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</si>
  <si>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</si>
  <si>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</si>
  <si>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</si>
  <si>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</si>
  <si>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</si>
  <si>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</si>
  <si>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</si>
  <si>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</si>
  <si>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</si>
  <si>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</si>
  <si>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</si>
  <si>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</si>
  <si>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</si>
  <si>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</si>
  <si>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</si>
  <si>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</si>
  <si>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</si>
  <si>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</si>
  <si>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</si>
  <si>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</si>
  <si>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</si>
  <si>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</si>
  <si>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</si>
  <si>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</si>
  <si>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</si>
  <si>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</si>
  <si>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</si>
  <si>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</si>
  <si>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</si>
  <si>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</si>
  <si>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</si>
  <si>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</si>
  <si>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</si>
  <si>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</si>
  <si>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</si>
  <si>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</si>
  <si>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</si>
  <si>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</si>
  <si>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</si>
  <si>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</si>
  <si>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</si>
  <si>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</si>
  <si>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</si>
  <si>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</si>
  <si>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</si>
  <si>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</si>
  <si>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</si>
  <si>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</si>
  <si>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</si>
  <si>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</si>
  <si>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</si>
  <si>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</si>
  <si>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</si>
  <si>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</si>
  <si>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</si>
  <si>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</si>
  <si>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</si>
  <si>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</si>
  <si>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</si>
  <si>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</si>
  <si>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</si>
  <si>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</si>
  <si>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</si>
  <si>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</si>
  <si>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</si>
  <si>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</si>
  <si>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</si>
  <si>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</si>
  <si>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</si>
  <si>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</si>
  <si>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</si>
  <si>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</si>
  <si>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</si>
  <si>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</si>
  <si>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</si>
  <si>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</si>
  <si>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</si>
  <si>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</si>
  <si>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</si>
  <si>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</si>
  <si>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</si>
  <si>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</si>
  <si>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</si>
  <si>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</si>
  <si>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</si>
  <si>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</si>
  <si>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</si>
  <si>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</si>
  <si>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</si>
  <si>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</si>
  <si>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</si>
  <si>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</si>
  <si>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</si>
  <si>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</si>
  <si>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</si>
  <si>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</si>
  <si>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</si>
  <si>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</si>
  <si>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</si>
  <si>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</si>
  <si>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</si>
  <si>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</si>
  <si>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</si>
  <si>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</si>
  <si>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</si>
  <si>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</si>
  <si>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</si>
  <si>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</si>
  <si>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</si>
  <si>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</si>
  <si>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</si>
  <si>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</si>
  <si>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</si>
  <si>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</si>
  <si>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</si>
  <si>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</si>
  <si>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</si>
  <si>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</si>
  <si>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</si>
  <si>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</si>
  <si>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</si>
  <si>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</si>
  <si>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</si>
  <si>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</si>
  <si>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</si>
  <si>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</si>
  <si>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</si>
  <si>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</si>
  <si>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</si>
  <si>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</si>
  <si>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</si>
  <si>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</si>
  <si>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</si>
  <si>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</si>
  <si>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</si>
  <si>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</si>
  <si>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</si>
  <si>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</si>
  <si>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</si>
  <si>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</si>
  <si>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</si>
  <si>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</si>
  <si>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</si>
  <si>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</si>
  <si>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</si>
  <si>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</si>
  <si>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</si>
  <si>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</si>
  <si>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</si>
  <si>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</si>
  <si>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</si>
  <si>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</si>
  <si>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</si>
  <si>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</si>
  <si>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</si>
  <si>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</si>
  <si>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</si>
  <si>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</si>
  <si>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</si>
  <si>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</si>
  <si>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</si>
  <si>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</si>
  <si>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</si>
  <si>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</si>
  <si>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</si>
  <si>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</si>
  <si>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</si>
  <si>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</si>
  <si>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</si>
  <si>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</si>
  <si>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</si>
  <si>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</si>
  <si>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</si>
  <si>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</si>
  <si>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</si>
  <si>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</si>
  <si>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</si>
  <si>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</si>
  <si>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</si>
  <si>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</si>
  <si>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</si>
  <si>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</si>
  <si>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</si>
  <si>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</si>
  <si>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</si>
  <si>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</si>
  <si>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</si>
  <si>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</si>
  <si>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</si>
  <si>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</si>
  <si>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</si>
  <si>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</si>
  <si>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</si>
  <si>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</si>
  <si>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</si>
  <si>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</si>
  <si>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</si>
  <si>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</si>
  <si>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</si>
  <si>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</si>
  <si>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</si>
  <si>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</si>
  <si>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</si>
  <si>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</si>
  <si>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</si>
  <si>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</si>
  <si>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</si>
  <si>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</si>
  <si>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</si>
  <si>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</si>
  <si>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</si>
  <si>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</si>
  <si>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</si>
  <si>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</si>
  <si>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</si>
  <si>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</si>
  <si>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</si>
  <si>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</si>
  <si>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</si>
  <si>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</si>
  <si>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</si>
  <si>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</si>
  <si>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</si>
  <si>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</si>
  <si>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</si>
  <si>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</si>
  <si>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</si>
  <si>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</si>
  <si>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</si>
  <si>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</si>
  <si>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</si>
  <si>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</si>
  <si>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</si>
  <si>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</si>
  <si>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</si>
  <si>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</si>
  <si>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</si>
  <si>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</si>
  <si>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</si>
  <si>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</si>
  <si>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</si>
  <si>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</si>
  <si>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</si>
  <si>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</si>
  <si>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</si>
  <si>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</si>
  <si>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</si>
  <si>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</si>
  <si>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</si>
  <si>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</si>
  <si>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</si>
  <si>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</si>
  <si>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</si>
  <si>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</si>
  <si>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</si>
  <si>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</si>
  <si>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</si>
  <si>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</si>
  <si>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</si>
  <si>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</si>
  <si>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</si>
  <si>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</si>
  <si>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</si>
  <si>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</si>
  <si>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</si>
  <si>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</si>
  <si>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</si>
  <si>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</si>
  <si>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</si>
  <si>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</si>
  <si>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</si>
  <si>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</si>
  <si>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</si>
  <si>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</si>
  <si>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</si>
  <si>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</si>
  <si>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</si>
  <si>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</si>
  <si>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</si>
  <si>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</si>
  <si>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</si>
  <si>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</si>
  <si>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</si>
  <si>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</si>
  <si>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</si>
  <si>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</si>
  <si>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</si>
  <si>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</si>
  <si>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</si>
  <si>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</si>
  <si>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</si>
  <si>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</si>
  <si>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</si>
  <si>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</si>
  <si>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</si>
  <si>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</si>
  <si>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</si>
  <si>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</si>
  <si>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</si>
  <si>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</si>
  <si>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</si>
  <si>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</si>
  <si>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</si>
  <si>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</si>
  <si>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</si>
  <si>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</si>
  <si>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</si>
  <si>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</si>
  <si>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</si>
  <si>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</si>
  <si>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</si>
  <si>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</si>
  <si>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</si>
  <si>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</si>
  <si>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</si>
  <si>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</si>
  <si>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</si>
  <si>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</si>
  <si>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</si>
  <si>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</si>
  <si>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</si>
  <si>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</si>
  <si>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</si>
  <si>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</si>
  <si>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</si>
  <si>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</si>
  <si>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</si>
  <si>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</si>
  <si>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</si>
  <si>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</si>
  <si>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</si>
  <si>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</si>
  <si>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</si>
  <si>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</si>
  <si>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</si>
  <si>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</si>
  <si>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</si>
  <si>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</si>
  <si>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</si>
  <si>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</si>
  <si>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</si>
  <si>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</si>
  <si>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</si>
  <si>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</si>
  <si>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</si>
  <si>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</si>
  <si>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</si>
  <si>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</si>
  <si>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</si>
  <si>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</si>
  <si>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</si>
  <si>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</si>
  <si>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</si>
  <si>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</si>
  <si>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</si>
  <si>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</si>
  <si>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</si>
  <si>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</si>
  <si>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</si>
  <si>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</si>
  <si>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</si>
  <si>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</si>
  <si>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</si>
  <si>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</si>
  <si>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</si>
  <si>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</si>
  <si>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</si>
  <si>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</si>
  <si>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</si>
  <si>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</si>
  <si>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</si>
  <si>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</si>
  <si>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</si>
  <si>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</si>
  <si>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</si>
  <si>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</si>
  <si>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</si>
  <si>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</si>
  <si>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</si>
  <si>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</si>
  <si>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</si>
  <si>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</si>
  <si>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</si>
  <si>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</si>
  <si>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</si>
  <si>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</si>
  <si>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</si>
  <si>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</si>
  <si>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</si>
  <si>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</si>
  <si>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</si>
  <si>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</si>
  <si>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</si>
  <si>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</si>
  <si>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</si>
  <si>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</si>
  <si>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</si>
  <si>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</si>
  <si>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</si>
  <si>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</si>
  <si>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</si>
  <si>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</si>
  <si>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</si>
  <si>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</si>
  <si>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</si>
  <si>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</si>
  <si>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</si>
  <si>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</si>
  <si>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</si>
  <si>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</si>
  <si>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</si>
  <si>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</si>
  <si>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</si>
  <si>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</si>
  <si>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</si>
  <si>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</si>
  <si>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</si>
  <si>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</si>
  <si>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</si>
  <si>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</si>
  <si>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</si>
  <si>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</si>
  <si>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</si>
  <si>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</si>
  <si>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</si>
  <si>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</si>
  <si>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</si>
  <si>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</si>
  <si>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</si>
  <si>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</si>
  <si>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</si>
  <si>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</si>
  <si>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</si>
  <si>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</si>
  <si>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</si>
  <si>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</si>
  <si>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</si>
  <si>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</si>
  <si>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</si>
  <si>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</si>
  <si>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</si>
  <si>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</si>
  <si>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</si>
  <si>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</si>
  <si>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</si>
  <si>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</si>
  <si>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</si>
  <si>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</si>
  <si>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</si>
  <si>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</si>
  <si>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</si>
  <si>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</si>
  <si>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</si>
  <si>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</si>
  <si>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</si>
  <si>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</si>
  <si>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</si>
  <si>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</si>
  <si>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</si>
  <si>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</si>
  <si>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</si>
  <si>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</si>
  <si>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</si>
  <si>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</si>
  <si>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</si>
  <si>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</si>
  <si>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</si>
  <si>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</si>
  <si>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</si>
  <si>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</si>
  <si>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</si>
  <si>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</si>
  <si>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</si>
  <si>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</si>
  <si>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</si>
  <si>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</si>
  <si>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</si>
  <si>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</si>
  <si>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</si>
  <si>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</si>
  <si>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</si>
  <si>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</si>
  <si>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</si>
  <si>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</si>
  <si>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</si>
  <si>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</si>
  <si>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</si>
  <si>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</si>
  <si>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</si>
  <si>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</si>
  <si>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</si>
  <si>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</si>
  <si>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</si>
  <si>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</si>
  <si>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</si>
  <si>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</si>
  <si>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</si>
  <si>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</si>
  <si>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</si>
  <si>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</si>
  <si>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</si>
  <si>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</si>
  <si>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</si>
  <si>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</si>
  <si>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</si>
  <si>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</si>
  <si>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</si>
  <si>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</si>
  <si>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</si>
  <si>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</si>
  <si>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</si>
  <si>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</si>
  <si>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</si>
  <si>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</si>
  <si>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</si>
  <si>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</si>
  <si>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</si>
  <si>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</si>
  <si>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</si>
  <si>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</si>
  <si>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</si>
  <si>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</si>
  <si>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</si>
  <si>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</si>
  <si>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</si>
  <si>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</si>
  <si>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</si>
  <si>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</si>
  <si>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</si>
  <si>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</si>
  <si>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</si>
  <si>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</si>
  <si>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</si>
  <si>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</si>
  <si>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</si>
  <si>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</si>
  <si>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</si>
  <si>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</si>
  <si>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</si>
  <si>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</si>
  <si>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</si>
  <si>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</si>
  <si>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</si>
  <si>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</si>
  <si>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</si>
  <si>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Zuordnung Rektum zu C18 unplausibel
</t>
    </r>
    <r>
      <rPr>
        <sz val="8"/>
        <color rgb="FF494529"/>
        <rFont val="Arial"/>
        <family val="2"/>
      </rPr>
      <t>Assignment of rectum to C18 not plausible</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</si>
  <si>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</si>
  <si>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</si>
  <si>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</si>
  <si>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</si>
  <si>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</si>
  <si>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</si>
  <si>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</si>
  <si>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</si>
  <si>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</si>
  <si>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</si>
  <si>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</si>
  <si>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</si>
  <si>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</si>
  <si>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</si>
  <si>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</si>
  <si>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</si>
  <si>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</si>
  <si>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</si>
  <si>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</si>
  <si>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</si>
  <si>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</si>
  <si>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</si>
  <si>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</si>
  <si>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</si>
  <si>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</si>
  <si>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</si>
  <si>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</si>
  <si>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</si>
  <si>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</si>
  <si>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</si>
  <si>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</si>
  <si>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</si>
  <si>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</si>
  <si>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</si>
  <si>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</si>
  <si>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</si>
  <si>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</si>
  <si>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</si>
  <si>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</si>
  <si>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</si>
  <si>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</si>
  <si>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</si>
  <si>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</si>
  <si>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</si>
  <si>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</si>
  <si>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</si>
  <si>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</si>
  <si>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</si>
  <si>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Operative und endoskopische Primärfälle
</t>
    </r>
    <r>
      <rPr>
        <sz val="8"/>
        <color rgb="FF494529"/>
        <rFont val="Arial"/>
        <family val="2"/>
      </rPr>
      <t>(Surgical and endoscopic primary cases)</t>
    </r>
  </si>
  <si>
    <r>
      <t xml:space="preserve">Gesamtprimärfälle
</t>
    </r>
    <r>
      <rPr>
        <sz val="8"/>
        <color rgb="FF494529"/>
        <rFont val="Arial"/>
        <family val="2"/>
      </rPr>
      <t>(Total primary cases)</t>
    </r>
  </si>
  <si>
    <r>
      <t xml:space="preserve">Primärfälle gesamt
</t>
    </r>
    <r>
      <rPr>
        <sz val="8"/>
        <color rgb="FF494529"/>
        <rFont val="Arial"/>
        <family val="2"/>
      </rPr>
      <t>(Total primary cases)</t>
    </r>
  </si>
  <si>
    <r>
      <t xml:space="preserve">Primärfälle. mit pos. Pat.fragebogen
</t>
    </r>
    <r>
      <rPr>
        <sz val="8"/>
        <color rgb="FF494529"/>
        <rFont val="Arial"/>
        <family val="2"/>
      </rPr>
      <t>(Primary cases with a positive patient questionnaire)</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</si>
  <si>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</si>
  <si>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</si>
  <si>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</si>
  <si>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</si>
  <si>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</si>
  <si>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</si>
  <si>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</si>
  <si>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</si>
  <si>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</si>
  <si>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</si>
  <si>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</si>
  <si>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</si>
  <si>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</si>
  <si>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</si>
  <si>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</si>
  <si>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</si>
  <si>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</si>
  <si>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</si>
  <si>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</si>
  <si>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</si>
  <si>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</si>
  <si>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</si>
  <si>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</si>
  <si>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</si>
  <si>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</si>
  <si>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</si>
  <si>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</si>
  <si>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</si>
  <si>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</si>
  <si>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</si>
  <si>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</si>
  <si>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</si>
  <si>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</si>
  <si>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</si>
  <si>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</si>
  <si>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</si>
  <si>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</si>
  <si>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</si>
  <si>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</si>
  <si>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</si>
  <si>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</si>
  <si>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</si>
  <si>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</si>
  <si>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</si>
  <si>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</si>
  <si>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</si>
  <si>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</si>
  <si>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</si>
  <si>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</si>
  <si>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</si>
  <si>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</si>
  <si>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</si>
  <si>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</si>
  <si>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</si>
  <si>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</si>
  <si>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</si>
  <si>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</si>
  <si>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</si>
  <si>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</si>
  <si>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</si>
  <si>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</si>
  <si>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</si>
  <si>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</si>
  <si>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</si>
  <si>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</si>
  <si>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</si>
  <si>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</si>
  <si>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</si>
  <si>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</si>
  <si>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</si>
  <si>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</si>
  <si>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</si>
  <si>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</si>
  <si>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</si>
  <si>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</si>
  <si>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</si>
  <si>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</si>
  <si>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</si>
  <si>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</si>
  <si>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</si>
  <si>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</si>
  <si>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</si>
  <si>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</si>
  <si>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</si>
  <si>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</si>
  <si>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</si>
  <si>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</si>
  <si>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</si>
  <si>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</si>
  <si>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</si>
  <si>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</si>
  <si>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</si>
  <si>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</si>
  <si>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</si>
  <si>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</si>
  <si>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</si>
  <si>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</si>
  <si>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</si>
  <si>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</si>
  <si>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</si>
  <si>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</si>
  <si>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</si>
  <si>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</si>
  <si>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</si>
  <si>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</si>
  <si>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</si>
  <si>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</si>
  <si>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</si>
  <si>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</si>
  <si>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</si>
  <si>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</si>
  <si>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</si>
  <si>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</si>
  <si>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</si>
  <si>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</si>
  <si>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</si>
  <si>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</si>
  <si>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</si>
  <si>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</si>
  <si>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</si>
  <si>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</si>
  <si>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</si>
  <si>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</si>
  <si>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</si>
  <si>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</si>
  <si>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</si>
  <si>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</si>
  <si>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</si>
  <si>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</si>
  <si>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</si>
  <si>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</si>
  <si>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</si>
  <si>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</si>
  <si>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</si>
  <si>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</si>
  <si>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</si>
  <si>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</si>
  <si>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</si>
  <si>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</si>
  <si>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</si>
  <si>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</si>
  <si>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</si>
  <si>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</si>
  <si>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</si>
  <si>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</si>
  <si>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</si>
  <si>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</si>
  <si>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</si>
  <si>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</si>
  <si>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</si>
  <si>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</si>
  <si>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</si>
  <si>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</si>
  <si>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</si>
  <si>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</si>
  <si>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</si>
  <si>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</si>
  <si>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</si>
  <si>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</si>
  <si>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</si>
  <si>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</si>
  <si>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</si>
  <si>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</si>
  <si>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</si>
  <si>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</si>
  <si>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</si>
  <si>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</si>
  <si>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</si>
  <si>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</si>
  <si>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</si>
  <si>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</si>
  <si>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</si>
  <si>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</si>
  <si>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</si>
  <si>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</si>
  <si>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</si>
  <si>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</si>
  <si>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</si>
  <si>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</si>
  <si>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</si>
  <si>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</si>
  <si>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</si>
  <si>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</si>
  <si>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</si>
  <si>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</si>
  <si>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</si>
  <si>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</si>
  <si>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</si>
  <si>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</si>
  <si>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</si>
  <si>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</si>
  <si>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</si>
  <si>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</si>
  <si>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</si>
  <si>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</si>
  <si>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</si>
  <si>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</si>
  <si>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</si>
  <si>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</si>
  <si>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</si>
  <si>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</si>
  <si>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</si>
  <si>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</si>
  <si>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</si>
  <si>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</si>
  <si>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</si>
  <si>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</si>
  <si>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</si>
  <si>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</si>
  <si>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</si>
  <si>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</si>
  <si>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</si>
  <si>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</si>
  <si>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</si>
  <si>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</si>
  <si>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</si>
  <si>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</si>
  <si>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</si>
  <si>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</si>
  <si>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</si>
  <si>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</si>
  <si>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</si>
  <si>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</si>
  <si>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</si>
  <si>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</si>
  <si>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</si>
  <si>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</si>
  <si>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</si>
  <si>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</si>
  <si>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</si>
  <si>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</si>
  <si>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</si>
  <si>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</si>
  <si>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</si>
  <si>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</si>
  <si>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</si>
  <si>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</si>
  <si>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</si>
  <si>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</si>
  <si>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</si>
  <si>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</si>
  <si>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</si>
  <si>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</si>
  <si>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</si>
  <si>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</si>
  <si>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</si>
  <si>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</si>
  <si>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</si>
  <si>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</si>
  <si>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</si>
  <si>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</si>
  <si>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</si>
  <si>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</si>
  <si>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</si>
  <si>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</si>
  <si>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</si>
  <si>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</si>
  <si>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</si>
  <si>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</si>
  <si>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</si>
  <si>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</si>
  <si>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</si>
  <si>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</si>
  <si>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</si>
  <si>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</si>
  <si>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</si>
  <si>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</si>
  <si>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</si>
  <si>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</si>
  <si>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</si>
  <si>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</si>
  <si>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</si>
  <si>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</si>
  <si>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</si>
  <si>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</si>
  <si>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</si>
  <si>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</si>
  <si>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</si>
  <si>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</si>
  <si>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</si>
  <si>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</si>
  <si>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</si>
  <si>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</si>
  <si>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</si>
  <si>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</si>
  <si>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</si>
  <si>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</si>
  <si>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</si>
  <si>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</si>
  <si>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</si>
  <si>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</si>
  <si>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</si>
  <si>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</si>
  <si>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</si>
  <si>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</si>
  <si>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</si>
  <si>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</si>
  <si>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</si>
  <si>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</si>
  <si>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</si>
  <si>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</si>
  <si>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</si>
  <si>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</si>
  <si>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</si>
  <si>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</si>
  <si>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</si>
  <si>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</si>
  <si>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</si>
  <si>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</si>
  <si>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</si>
  <si>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</si>
  <si>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</si>
  <si>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</si>
  <si>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</si>
  <si>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Neu-diagnostizierte KRK-Fälle 
</t>
    </r>
    <r>
      <rPr>
        <sz val="8"/>
        <color rgb="FF494529"/>
        <rFont val="Arial"/>
        <family val="2"/>
      </rPr>
      <t>(Newly diagnosed cases of CRC)</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</si>
  <si>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</si>
  <si>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</si>
  <si>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</si>
  <si>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</si>
  <si>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</si>
  <si>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</si>
  <si>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</si>
  <si>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</si>
  <si>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</si>
  <si>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</si>
  <si>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</si>
  <si>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</si>
  <si>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</si>
  <si>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</si>
  <si>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</si>
  <si>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</si>
  <si>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</si>
  <si>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</si>
  <si>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</si>
  <si>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</si>
  <si>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</si>
  <si>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</si>
  <si>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</si>
  <si>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</si>
  <si>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</si>
  <si>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</si>
  <si>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</si>
  <si>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</si>
  <si>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Ana.-insuff.
</t>
    </r>
    <r>
      <rPr>
        <sz val="8"/>
        <color rgb="FF494529"/>
        <rFont val="Arial"/>
        <family val="2"/>
      </rPr>
      <t>(Anastomotic insufficiency)</t>
    </r>
  </si>
  <si>
    <r>
      <t xml:space="preserve">Lokale R0-Resektion
</t>
    </r>
    <r>
      <rPr>
        <sz val="8"/>
        <color rgb="FF494529"/>
        <rFont val="Arial"/>
        <family val="2"/>
      </rPr>
      <t>(Local R0 resection)</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</si>
  <si>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</si>
  <si>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</si>
  <si>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</si>
  <si>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</si>
  <si>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</si>
  <si>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</si>
  <si>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</si>
  <si>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</si>
  <si>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</si>
  <si>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</si>
  <si>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</si>
  <si>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</si>
  <si>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</si>
  <si>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Kolon</t>
    </r>
    <r>
      <rPr>
        <sz val="8"/>
        <color rgb="FF494529"/>
        <rFont val="Arial"/>
        <family val="2"/>
      </rPr>
      <t xml:space="preserve">
(Colon)</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</si>
  <si>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</si>
  <si>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</si>
  <si>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</si>
  <si>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</si>
  <si>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</si>
  <si>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</si>
  <si>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</si>
  <si>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</si>
  <si>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</si>
  <si>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</si>
  <si>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</si>
  <si>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</si>
  <si>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</si>
  <si>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</si>
  <si>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</si>
  <si>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</si>
  <si>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</si>
  <si>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</si>
  <si>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</si>
  <si>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</si>
  <si>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</si>
  <si>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</si>
  <si>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</si>
  <si>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</si>
  <si>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</si>
  <si>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</si>
  <si>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</si>
  <si>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</si>
  <si>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</si>
  <si>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</si>
  <si>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</si>
  <si>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</si>
  <si>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</si>
  <si>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</si>
  <si>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</si>
  <si>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</si>
  <si>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</si>
  <si>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</si>
  <si>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</si>
  <si>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</si>
  <si>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</si>
  <si>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</si>
  <si>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</si>
  <si>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</si>
  <si>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</si>
  <si>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</si>
  <si>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</si>
  <si>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</si>
  <si>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</si>
  <si>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</si>
  <si>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</si>
  <si>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</si>
  <si>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</si>
  <si>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</si>
  <si>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</si>
  <si>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</si>
  <si>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</si>
  <si>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</si>
  <si>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</si>
  <si>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</si>
  <si>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</si>
  <si>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</si>
  <si>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</si>
  <si>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</si>
  <si>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</si>
  <si>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</si>
  <si>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</si>
  <si>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</si>
  <si>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</si>
  <si>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</si>
  <si>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</si>
  <si>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</si>
  <si>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</si>
  <si>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</si>
  <si>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</si>
  <si>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</si>
  <si>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</si>
  <si>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</si>
  <si>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</si>
  <si>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</si>
  <si>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</si>
  <si>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</si>
  <si>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</si>
  <si>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</si>
  <si>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</si>
  <si>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</si>
  <si>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</si>
  <si>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</si>
  <si>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</si>
  <si>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</si>
  <si>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</si>
  <si>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</si>
  <si>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1)</t>
    </r>
    <r>
      <rPr>
        <sz val="8"/>
        <rFont val="Arial"/>
        <family val="2"/>
      </rPr>
      <t xml:space="preserve"> Stratifizierung nach Tumorstatus (pathologisch); nach neoadjuvanter Vorbehandlung Berechnung des UICC-Stadiums mit dem klinischen Tumorstatus.</t>
    </r>
  </si>
  <si>
    <r>
      <t xml:space="preserve">5)  </t>
    </r>
    <r>
      <rPr>
        <sz val="8"/>
        <rFont val="Arial"/>
        <family val="2"/>
      </rPr>
      <t>In der Regel werden die Follow-Up-Daten entweder extern (Krebsregister) oder durch das Zentrum eingeholt. Eine Kombination ist jedoch möglich (keine doppelte Zuordnung!).</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</si>
  <si>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</si>
  <si>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</si>
  <si>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</si>
  <si>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M30</t>
  </si>
  <si>
    <t>M30 &lt; 80%</t>
  </si>
  <si>
    <t>Follow-Up Quote der letzten 2-4 Jahre</t>
  </si>
  <si>
    <t>Follow-Up Quote der letzten 2-4 Jahre (positive Unplausibilität)</t>
  </si>
  <si>
    <t xml:space="preserve">Jahr </t>
  </si>
  <si>
    <t>Jahr</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</si>
  <si>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</si>
  <si>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</si>
  <si>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</si>
  <si>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</si>
  <si>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</si>
  <si>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</si>
  <si>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</si>
  <si>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</si>
  <si>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</si>
  <si>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</si>
  <si>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</si>
  <si>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</si>
  <si>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</si>
  <si>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</si>
  <si>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</si>
  <si>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</si>
  <si>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</si>
  <si>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</si>
  <si>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</si>
  <si>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</si>
  <si>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</si>
  <si>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</si>
  <si>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</si>
  <si>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</si>
  <si>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</si>
  <si>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</si>
  <si>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</si>
  <si>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</si>
  <si>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</si>
  <si>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</si>
  <si>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</si>
  <si>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</si>
  <si>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</si>
  <si>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</si>
  <si>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</si>
  <si>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</si>
  <si>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</si>
  <si>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</si>
  <si>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</si>
  <si>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</si>
  <si>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</si>
  <si>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</si>
  <si>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</si>
  <si>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</si>
  <si>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</si>
  <si>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</si>
  <si>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</si>
  <si>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</si>
  <si>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</si>
  <si>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</si>
  <si>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</si>
  <si>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</si>
  <si>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</si>
  <si>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</si>
  <si>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</si>
  <si>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</si>
  <si>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</si>
  <si>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</si>
  <si>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</si>
  <si>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</si>
  <si>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</si>
  <si>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</si>
  <si>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</si>
  <si>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</si>
  <si>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</si>
  <si>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</si>
  <si>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</si>
  <si>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</si>
  <si>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</si>
  <si>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t>TNM - Klassifikation maligner Tumor, 8. Auflage, 2017, S. 99</t>
  </si>
  <si>
    <t>TNM - Klassifikation maligner Tumor, 8. Auflage, 2017, S. 100</t>
  </si>
  <si>
    <t>TNM - Klassifikation maligner Tumor, 8. Auflage, 2017, S. 101</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</si>
  <si>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</si>
  <si>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</si>
  <si>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</si>
  <si>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</si>
  <si>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</si>
  <si>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</si>
  <si>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</si>
  <si>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</si>
  <si>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</si>
  <si>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</si>
  <si>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</si>
  <si>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</si>
  <si>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</si>
  <si>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</si>
  <si>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</si>
  <si>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</si>
  <si>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</si>
  <si>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</si>
  <si>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</si>
  <si>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</si>
  <si>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</si>
  <si>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</si>
  <si>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</si>
  <si>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</si>
  <si>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</si>
  <si>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</si>
  <si>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</si>
  <si>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</si>
  <si>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</si>
  <si>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</si>
  <si>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</si>
  <si>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</si>
  <si>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</si>
  <si>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</si>
  <si>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</si>
  <si>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</si>
  <si>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</si>
  <si>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</si>
  <si>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</si>
  <si>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</si>
  <si>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</si>
  <si>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Befundbericht nach operativer Resektion bei KRK</t>
  </si>
  <si>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</si>
  <si>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</si>
  <si>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</si>
  <si>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</si>
  <si>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</si>
  <si>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</si>
  <si>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</si>
  <si>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</si>
  <si>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</si>
  <si>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Auswertungen</t>
  </si>
  <si>
    <t>Operative Primärfälle</t>
  </si>
  <si>
    <r>
      <t xml:space="preserve">Anzahl / Zähler Nr. 15
</t>
    </r>
    <r>
      <rPr>
        <sz val="8"/>
        <color rgb="FF494529"/>
        <rFont val="Arial"/>
        <family val="2"/>
      </rPr>
      <t>(Count / Numerator no. 15)</t>
    </r>
  </si>
  <si>
    <r>
      <t xml:space="preserve">Anzahl 15:
</t>
    </r>
    <r>
      <rPr>
        <b/>
        <sz val="10"/>
        <color theme="2" tint="-0.749992370372631"/>
        <rFont val="Arial"/>
        <family val="2"/>
      </rPr>
      <t>Count 15:</t>
    </r>
  </si>
  <si>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</si>
  <si>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t>Berechnung durch XML-OncoBox auf die Primärfälle beschränkt
Calculation by the XML OncoBox limited to primary cases</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</si>
  <si>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</si>
  <si>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</si>
  <si>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</si>
  <si>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t xml:space="preserve">Berechnung durch XML-OncoBox nur für in Studien eingebrachten Primärfälle
Calculation by the XML OncoBox limited to primary cases included in research studies </t>
  </si>
  <si>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</si>
  <si>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</si>
  <si>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t>1  |  2 |  9</t>
  </si>
  <si>
    <r>
      <t xml:space="preserve">Ist die hier dargestellt Berechnung anforderungskonform?
</t>
    </r>
    <r>
      <rPr>
        <sz val="8"/>
        <color rgb="FF494529"/>
        <rFont val="Arial"/>
        <family val="2"/>
      </rPr>
      <t>Does the calculation presented here meet the requirements?</t>
    </r>
  </si>
  <si>
    <t>adjuvante Chemo regulär begonnen
(Adjuvant chemotherapy started normally)</t>
  </si>
  <si>
    <t xml:space="preserve">H9
numerisch
H9
Numerical
</t>
  </si>
  <si>
    <r>
      <rPr>
        <sz val="8"/>
        <rFont val="Calibri"/>
        <family val="2"/>
      </rPr>
      <t>≥</t>
    </r>
    <r>
      <rPr>
        <sz val="8"/>
        <rFont val="Arial"/>
        <family val="2"/>
      </rPr>
      <t xml:space="preserve"> 0</t>
    </r>
  </si>
  <si>
    <t>ECOG 0-1</t>
  </si>
  <si>
    <t>H2
N0 |  N1 | N1a | N1b |  N1c | N2 | N2a | N2b   
(Suffixe, z.B. N1a werden zugelassen)</t>
  </si>
  <si>
    <t>muss leer  sein
Must be left empty</t>
  </si>
  <si>
    <t>8020/3</t>
  </si>
  <si>
    <t>darf leer sein / 0 / 1</t>
  </si>
  <si>
    <t>Kennzahlenbogen Darm</t>
  </si>
  <si>
    <t>Datenqualität Kennzahlen</t>
  </si>
  <si>
    <t>In Ordnung</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</si>
  <si>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</si>
  <si>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</si>
  <si>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</si>
  <si>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</si>
  <si>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</si>
  <si>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</si>
  <si>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</si>
  <si>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</si>
  <si>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</si>
  <si>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</si>
  <si>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</si>
  <si>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</si>
  <si>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</si>
  <si>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 95%</t>
  </si>
  <si>
    <t>%</t>
  </si>
  <si>
    <t>Prätherapeutische Fallvorstellung Rezidiv / metachrone Metastasen</t>
  </si>
  <si>
    <t>Postoperative Fallvorstellung</t>
  </si>
  <si>
    <r>
      <t xml:space="preserve">Operative </t>
    </r>
    <r>
      <rPr>
        <sz val="8"/>
        <color indexed="8"/>
        <rFont val="Arial"/>
        <family val="2"/>
      </rPr>
      <t xml:space="preserve">und endoskopische Primärfälle </t>
    </r>
  </si>
  <si>
    <t>Psychoonkologische Betreuung</t>
  </si>
  <si>
    <t>Adäquate Rate an psychoonkologischer Betreuung</t>
  </si>
  <si>
    <t>&lt; 20%</t>
  </si>
  <si>
    <t>Derzeit keine Vorgaben</t>
  </si>
  <si>
    <t>&gt; 95%</t>
  </si>
  <si>
    <t>Beratung Sozialdienst</t>
  </si>
  <si>
    <t>1.7.6</t>
  </si>
  <si>
    <t>Primärfälle gesamt</t>
  </si>
  <si>
    <t>≥ 5%</t>
  </si>
  <si>
    <t>&gt; 50%</t>
  </si>
  <si>
    <t>Möglichst häufig Erfassung der Familienanamnese</t>
  </si>
  <si>
    <t>Genetische Beratung</t>
  </si>
  <si>
    <t>Möglichst häufig Beratung bei pos. Familienanamnese</t>
  </si>
  <si>
    <t>Immunhistochemische Bestimmung der MMR-Proteine</t>
  </si>
  <si>
    <t>≥ 90%</t>
  </si>
  <si>
    <t>RAS- und BRAF-Bestimmung zu Beginn Erstlinientherapie bei metastasiertem KRK</t>
  </si>
  <si>
    <t xml:space="preserve">Möglichst häufig KRAS- und BRAF-Bestimmung vor Erstlinientherapie </t>
  </si>
  <si>
    <t>&lt; 50%</t>
  </si>
  <si>
    <t>Möglichst geringe Komplikationsrate bei therapeutischen Koloskopien</t>
  </si>
  <si>
    <t>&lt; 0,01%</t>
  </si>
  <si>
    <t>≤ 1%</t>
  </si>
  <si>
    <t>Vollständige elektive Koloskopien</t>
  </si>
  <si>
    <t xml:space="preserve">Möglichst vollständige elektive Koloskopien des Darmkrebszentrums </t>
  </si>
  <si>
    <t>Angabe Abstand mesorektale Faszie bei RK im unteren und mittleren Drittel</t>
  </si>
  <si>
    <t>Möglichst häufig Angabe im Befundbericht</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</si>
  <si>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</si>
  <si>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</si>
  <si>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</si>
  <si>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</si>
  <si>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</si>
  <si>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</si>
  <si>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</si>
  <si>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</si>
  <si>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</si>
  <si>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</si>
  <si>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</si>
  <si>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</si>
  <si>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</si>
  <si>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</si>
  <si>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</si>
  <si>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Möglichst niedrige Rate an Anastomoseninsuff. nach elektiven Eingriffen am Kolon</t>
  </si>
  <si>
    <t>≤ 6%</t>
  </si>
  <si>
    <t>Möglichst niedrige Rate an Anastomoseninsuff. nach elektiven Eingriffen am Rektum</t>
  </si>
  <si>
    <t>Mortalität postoperativ</t>
  </si>
  <si>
    <t>≤ 5%</t>
  </si>
  <si>
    <t>Möglichst hohe Rate an lokalen R0-Resektionen</t>
  </si>
  <si>
    <t>Lokale R0-Resektionen Rektum</t>
  </si>
  <si>
    <t>Anzeichnung Stomaposition</t>
  </si>
  <si>
    <t>Möglichst häufig präoperative Anzeichnung Stomaposition</t>
  </si>
  <si>
    <t>Adjuvante Chemotherapien Kolon (UICC Stad. III)</t>
  </si>
  <si>
    <t>≥ 70%</t>
  </si>
  <si>
    <t>Kombinationschemotherapie bei metastasiertem KRK mit systemischer Erstlinientherapie</t>
  </si>
  <si>
    <t>Möglichst häufig Kombinationschemotherapie bei metastasiertem KRK mit systemischer Erstlinientherapie</t>
  </si>
  <si>
    <t xml:space="preserve">Qualität des TME-Rektumpräparates (Angabe Pathologie) </t>
  </si>
  <si>
    <t>Möglichst häufig vollständiger Befundbericht nach vollständiger Resektion</t>
  </si>
  <si>
    <t xml:space="preserve">≥ 95% </t>
  </si>
  <si>
    <t>Beginn der adjuvanten systemischen Therapie</t>
  </si>
  <si>
    <t>Möglichst häufig Beginn der adjuvanten systemischen Therapie innerhalb der vorgegebenen Zeit</t>
  </si>
  <si>
    <t>&lt; 70%</t>
  </si>
  <si>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</si>
  <si>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</si>
  <si>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</si>
  <si>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</si>
  <si>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</si>
  <si>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t>Primärfälle des Nenners, die in der postoperativen Konferenz vorgestellt wurden</t>
  </si>
  <si>
    <t>Primärfälle des Nenners, denen eine Vorstellung zur genetischen Beratung empfohlen wurde</t>
  </si>
  <si>
    <t xml:space="preserve">Koloskopien des Nenners mit Komplikationen (Blutung, die eine Re-Intervention (Rekoloskopie, Operation) oder eine Transfusion erforderlich macht u./o. Perforation) </t>
  </si>
  <si>
    <t>Koloskopien des Nenners, die vollständig waren</t>
  </si>
  <si>
    <t>Operationen des Nenners mit lokalen R0-Resektionen nach Abschluss der operativen Therapie</t>
  </si>
  <si>
    <t>Elektive Rektum-OP's (operativ) (ohne TVE)</t>
  </si>
  <si>
    <t>------</t>
  </si>
  <si>
    <t>≥ 85%</t>
  </si>
  <si>
    <t xml:space="preserve">
</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</si>
  <si>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</si>
  <si>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</si>
  <si>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</si>
  <si>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</si>
  <si>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</si>
  <si>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</si>
  <si>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</si>
  <si>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</si>
  <si>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</si>
  <si>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</si>
  <si>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</si>
  <si>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</si>
  <si>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keine Fallzuordnung XML-EDIUM zu XML-Tumordoku</t>
  </si>
  <si>
    <t xml:space="preserve">     davon prätherapeutischer Fragebogen nach Beginn Therapie  </t>
  </si>
  <si>
    <t>Falldatensätze mit prätherapeutischen Fragebogen</t>
  </si>
  <si>
    <t>Spalte</t>
  </si>
  <si>
    <t>Wert</t>
  </si>
  <si>
    <t>Datenfeld</t>
  </si>
  <si>
    <t>Zeile 14</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</si>
  <si>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</si>
  <si>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</si>
  <si>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</si>
  <si>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</si>
  <si>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</si>
  <si>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</si>
  <si>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</si>
  <si>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</si>
  <si>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</si>
  <si>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</si>
  <si>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</si>
  <si>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</si>
  <si>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</si>
  <si>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</si>
  <si>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</si>
  <si>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</si>
  <si>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</si>
  <si>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</si>
  <si>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</si>
  <si>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</si>
  <si>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</si>
  <si>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</si>
  <si>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</si>
  <si>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</si>
  <si>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</si>
  <si>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</si>
  <si>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</si>
  <si>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</si>
  <si>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</si>
  <si>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</si>
  <si>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</si>
  <si>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</si>
  <si>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</si>
  <si>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</si>
  <si>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</si>
  <si>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</si>
  <si>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</si>
  <si>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</si>
  <si>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</si>
  <si>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</si>
  <si>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</si>
  <si>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</si>
  <si>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</si>
  <si>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</si>
  <si>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</si>
  <si>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</si>
  <si>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</si>
  <si>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</si>
  <si>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</si>
  <si>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</si>
  <si>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</si>
  <si>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</si>
  <si>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</si>
  <si>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</si>
  <si>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</si>
  <si>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</si>
  <si>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</si>
  <si>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</si>
  <si>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</si>
  <si>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</si>
  <si>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</si>
  <si>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</si>
  <si>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</si>
  <si>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</si>
  <si>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</si>
  <si>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</si>
  <si>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</si>
  <si>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</si>
  <si>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</si>
  <si>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</si>
  <si>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</si>
  <si>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</si>
  <si>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Pprättherapeutischer Fragebogen
Datum Fragebogen</t>
  </si>
  <si>
    <t>mindestens 1 Frage im Block Questions beantwortet</t>
  </si>
  <si>
    <t xml:space="preserve">Alle F11 -F14 </t>
  </si>
  <si>
    <t>Studienstart =  01.01.2019/ Pilotzentren ab 1.10.2018</t>
  </si>
  <si>
    <t>EDIUM</t>
  </si>
  <si>
    <t xml:space="preserve">     davon nicht in Ordnung (siehe Gesamtbetrachtung)</t>
  </si>
  <si>
    <t>Export XML-Datei</t>
  </si>
  <si>
    <t>Export aller Daten mit prätherapeutischen Fragebogen aus I15 + I18.</t>
  </si>
  <si>
    <t>KB - Kennzahl Nr. 11
Indicator no. 11</t>
  </si>
  <si>
    <t>KB - Kennzahl Nr. 15
Indicator no. 15</t>
  </si>
  <si>
    <t>KB - Kennzahl Nr. 12
Indicator no. 12</t>
  </si>
  <si>
    <t>KB - Kennzahl Nr. 13
Indicator no. 13</t>
  </si>
  <si>
    <t>KB - Kennzahl Nr. 14
Indicator no. 14</t>
  </si>
  <si>
    <t>KB - Kennzahl Nr. 16
Indicator no. 16</t>
  </si>
  <si>
    <t>KB - Kennzahl Nr. 17
Indicator no. 17</t>
  </si>
  <si>
    <t>KB - Kennzahl Nr. 18
Indicator no. 18</t>
  </si>
  <si>
    <t>KB - Kennzahl Nr. 19
Indicator no. 19</t>
  </si>
  <si>
    <t>KB - Kennzahl Nr. 20
Indicator no. 20</t>
  </si>
  <si>
    <t xml:space="preserve">Der aktuelle DKG-Fragebogen ist unter http://www.onkozert.de/hinweise_zertifizierung_genetische_beratung.htm abrufbar.
</t>
  </si>
  <si>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</si>
  <si>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t>
  </si>
  <si>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</si>
  <si>
    <r>
      <t xml:space="preserve"> Koloskopien des Nenners, die vollständig waren
</t>
    </r>
    <r>
      <rPr>
        <sz val="8"/>
        <color theme="2" tint="-0.749992370372631"/>
        <rFont val="Arial"/>
        <family val="2"/>
      </rPr>
      <t>(Elective colonoscopies of the denominator which were completed)</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</si>
  <si>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</si>
  <si>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</si>
  <si>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</si>
  <si>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Sie beziehen sich auf die Prozeduren.
</t>
    </r>
    <r>
      <rPr>
        <sz val="8"/>
        <color theme="2" tint="-0.749992370372631"/>
        <rFont val="Arial"/>
        <family val="2"/>
      </rPr>
      <t xml:space="preserve">They refer to the procedures. </t>
    </r>
  </si>
  <si>
    <r>
      <t xml:space="preserve">4b. Psychoonkologische Betreuung
</t>
    </r>
    <r>
      <rPr>
        <b/>
        <sz val="12"/>
        <color theme="2" tint="-0.749992370372631"/>
        <rFont val="Arial"/>
        <family val="2"/>
      </rPr>
      <t>4b. Psycho-oncologic care</t>
    </r>
  </si>
  <si>
    <r>
      <t xml:space="preserve">5b. Beratung Sozialdienst
</t>
    </r>
    <r>
      <rPr>
        <b/>
        <sz val="12"/>
        <color theme="2" tint="-0.749992370372631"/>
        <rFont val="Arial"/>
        <family val="2"/>
      </rPr>
      <t>5b. Social services counselling</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</si>
  <si>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</si>
  <si>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</si>
  <si>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</si>
  <si>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</si>
  <si>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9. Immunhistochemische Bestimmung der MMR-Proteine
</t>
    </r>
    <r>
      <rPr>
        <b/>
        <sz val="12"/>
        <color theme="2" tint="-0.749992370372631"/>
        <rFont val="Arial"/>
        <family val="2"/>
      </rPr>
      <t>9. Immunohistochemical assessment of MMR proteins</t>
    </r>
  </si>
  <si>
    <r>
      <t xml:space="preserve">10. RAS- und BRAF-Bestimmung zu Beginn Erslinientherapie bei metastasiertem KRK
</t>
    </r>
    <r>
      <rPr>
        <b/>
        <sz val="12"/>
        <color theme="2" tint="-0.749992370372631"/>
        <rFont val="Arial"/>
        <family val="2"/>
      </rPr>
      <t>10. RAS and BRAF determination at the start of first-line treatment for metastasised colorectal carcinoma</t>
    </r>
  </si>
  <si>
    <r>
      <t xml:space="preserve">11. Komplikationsrate therapeutische  Koloskopien
</t>
    </r>
    <r>
      <rPr>
        <b/>
        <sz val="12"/>
        <color theme="2" tint="-0.749992370372631"/>
        <rFont val="Arial"/>
        <family val="2"/>
      </rPr>
      <t>11. Complication rate with therapeutic colonoscopies</t>
    </r>
  </si>
  <si>
    <r>
      <t xml:space="preserve">Sie beziehen sich auf die Prozeduren.
</t>
    </r>
    <r>
      <rPr>
        <sz val="8"/>
        <color theme="2" tint="-0.749992370372631"/>
        <rFont val="Arial"/>
        <family val="2"/>
      </rPr>
      <t>They refer to the procedures.</t>
    </r>
  </si>
  <si>
    <r>
      <t xml:space="preserve">12. Vollständige elektive Koloskopien
</t>
    </r>
    <r>
      <rPr>
        <b/>
        <sz val="12"/>
        <color theme="2" tint="-0.749992370372631"/>
        <rFont val="Arial"/>
        <family val="2"/>
      </rPr>
      <t>12. Complete elective colonoscopies</t>
    </r>
  </si>
  <si>
    <r>
      <t xml:space="preserve">13. Angabe Abstand mesorektale Faszie bei RK im unteren und mittleren Drittel
</t>
    </r>
    <r>
      <rPr>
        <b/>
        <sz val="12"/>
        <color theme="2" tint="-0.749992370372631"/>
        <rFont val="Arial"/>
        <family val="2"/>
      </rPr>
      <t>13. Details of distance of mesorectal fascia in rectal carcinoma in the lower and middle third</t>
    </r>
    <r>
      <rPr>
        <b/>
        <sz val="12"/>
        <rFont val="Arial"/>
        <family val="2"/>
      </rPr>
      <t xml:space="preserve"> </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</si>
  <si>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</si>
  <si>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1</t>
    </r>
    <r>
      <rPr>
        <b/>
        <sz val="12"/>
        <color theme="2" tint="-0.749992370372631"/>
        <rFont val="Arial"/>
        <family val="2"/>
      </rPr>
      <t>6</t>
    </r>
    <r>
      <rPr>
        <b/>
        <sz val="12"/>
        <color indexed="8"/>
        <rFont val="Arial"/>
        <family val="2"/>
      </rPr>
      <t xml:space="preserve">. Revisions-OPs Kolon
</t>
    </r>
    <r>
      <rPr>
        <b/>
        <sz val="12"/>
        <color theme="2" tint="-0.749992370372631"/>
        <rFont val="Arial"/>
        <family val="2"/>
      </rPr>
      <t>16. Revision operations in the colon</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</si>
  <si>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</si>
  <si>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rPr>
        <b/>
        <sz val="12"/>
        <rFont val="Arial"/>
        <family val="2"/>
      </rPr>
      <t>17. Revisions-OPs Rektum</t>
    </r>
    <r>
      <rPr>
        <b/>
        <sz val="12"/>
        <color indexed="8"/>
        <rFont val="Arial"/>
        <family val="2"/>
      </rPr>
      <t xml:space="preserve">
</t>
    </r>
    <r>
      <rPr>
        <b/>
        <sz val="12"/>
        <color theme="2" tint="-0.749992370372631"/>
        <rFont val="Arial"/>
        <family val="2"/>
      </rPr>
      <t>17. Revision operations in the rectum</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</si>
  <si>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</si>
  <si>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</si>
  <si>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</si>
  <si>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</si>
  <si>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</si>
  <si>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</si>
  <si>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</si>
  <si>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</si>
  <si>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</si>
  <si>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</si>
  <si>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</si>
  <si>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Erfolgt die Einteilung entsprechend der Mercury-Klassifikation?
</t>
    </r>
    <r>
      <rPr>
        <sz val="8"/>
        <color theme="2" tint="-0.749992370372631"/>
        <rFont val="Arial"/>
        <family val="2"/>
      </rPr>
      <t>Is classification done according to the Mercury classification?</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</si>
  <si>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</si>
  <si>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</si>
  <si>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t xml:space="preserve">Pilotzentren sind : FAD-Z002 V,FAD-Z027, FAD-Z043 V, FAD-Z059, FAD-Z068, FAD-Z111 </t>
  </si>
  <si>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</si>
  <si>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</si>
  <si>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</si>
  <si>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</si>
  <si>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</si>
  <si>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</si>
  <si>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</si>
  <si>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</si>
  <si>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</si>
  <si>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</si>
  <si>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</si>
  <si>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</si>
  <si>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</si>
  <si>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</si>
  <si>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</si>
  <si>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t>Notwendige Bedingungen Operativer Primärfall Rektum mit (y)pT0
Necessary conditions</t>
  </si>
  <si>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</si>
  <si>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</si>
  <si>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</si>
  <si>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</si>
  <si>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</si>
  <si>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</si>
  <si>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</si>
  <si>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</si>
  <si>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t>Resektion</t>
  </si>
  <si>
    <t>H1
T0 | Tis |  T1 | T2 | T3 | T4  | T4a | T4b
(Suffixe, z.B. T3A oder T1MS1, T1MS2 etc. werden zugelassen)</t>
  </si>
  <si>
    <t>H1
 T0 | Tis |  T1 | T2 | T3 | T4  | T4a | T4b
(Suffixe, z.B. T3A oder T1MS1, T1MS2 etc. werden zugelassen)</t>
  </si>
  <si>
    <t>D6 = R</t>
  </si>
  <si>
    <t>K = Kolon
R = Rektum</t>
  </si>
  <si>
    <t>Y27</t>
  </si>
  <si>
    <t>Z27</t>
  </si>
  <si>
    <r>
      <t>2019</t>
    </r>
    <r>
      <rPr>
        <sz val="9"/>
        <color rgb="FFFF0000"/>
        <rFont val="Arial"/>
        <family val="2"/>
      </rPr>
      <t xml:space="preserve"> </t>
    </r>
    <r>
      <rPr>
        <vertAlign val="superscript"/>
        <sz val="9"/>
        <color rgb="FFFF0000"/>
        <rFont val="Arial"/>
        <family val="2"/>
      </rPr>
      <t>9)</t>
    </r>
  </si>
  <si>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</si>
  <si>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</si>
  <si>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</si>
  <si>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</si>
  <si>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</si>
  <si>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</si>
  <si>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</si>
  <si>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</si>
  <si>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</si>
  <si>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</si>
  <si>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</si>
  <si>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</si>
  <si>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</si>
  <si>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</si>
  <si>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</si>
  <si>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</si>
  <si>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</si>
  <si>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</si>
  <si>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</si>
  <si>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</si>
  <si>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</si>
  <si>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</si>
  <si>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</si>
  <si>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</si>
  <si>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</si>
  <si>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</si>
  <si>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</si>
  <si>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</si>
  <si>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</si>
  <si>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</si>
  <si>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</si>
  <si>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</si>
  <si>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</si>
  <si>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</si>
  <si>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</si>
  <si>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</si>
  <si>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</si>
  <si>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</si>
  <si>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</si>
  <si>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</si>
  <si>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</si>
  <si>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</si>
  <si>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</si>
  <si>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</si>
  <si>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</si>
  <si>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</si>
  <si>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</si>
  <si>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</si>
  <si>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</si>
  <si>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</si>
  <si>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</si>
  <si>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</si>
  <si>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</si>
  <si>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</si>
  <si>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</si>
  <si>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</si>
  <si>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</si>
  <si>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</si>
  <si>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</si>
  <si>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</si>
  <si>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</si>
  <si>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</si>
  <si>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</si>
  <si>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</si>
  <si>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</si>
  <si>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</si>
  <si>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</si>
  <si>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</si>
  <si>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</si>
  <si>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</si>
  <si>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</si>
  <si>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Adenokarzinom-Metastase o.n.A. *
(Adenocarcinoma, metastatic, not otherwise specified (NOS))</t>
  </si>
  <si>
    <t>Komplikationsrate therapeutische Koloskopien</t>
  </si>
  <si>
    <t>Elektive Kolon-Operationen</t>
  </si>
  <si>
    <t>Elektive Rektum-Operationen
(ohne TVE)</t>
  </si>
  <si>
    <t xml:space="preserve">Anastomoseninsuffizienzen Kolon </t>
  </si>
  <si>
    <t>Anastomoseninsuffizienzen Rektum</t>
  </si>
  <si>
    <t>Befundbericht vollständig
(complete pathology report)</t>
  </si>
  <si>
    <t xml:space="preserve">F2 Endoskopische Primärtherapie - OPS-Code
</t>
  </si>
  <si>
    <t>Anlage EB K1-1 (Auditjahr 2021 / Kennzahlenjahr 2020)</t>
  </si>
  <si>
    <r>
      <t>2020</t>
    </r>
    <r>
      <rPr>
        <sz val="9"/>
        <color rgb="FFFF0000"/>
        <rFont val="Arial"/>
        <family val="2"/>
      </rPr>
      <t xml:space="preserve"> </t>
    </r>
    <r>
      <rPr>
        <vertAlign val="superscript"/>
        <sz val="9"/>
        <color rgb="FFFF0000"/>
        <rFont val="Arial"/>
        <family val="2"/>
      </rPr>
      <t>9)</t>
    </r>
  </si>
  <si>
    <t>2a</t>
  </si>
  <si>
    <t>2b</t>
  </si>
  <si>
    <r>
      <rPr>
        <b/>
        <sz val="12"/>
        <rFont val="Arial"/>
        <family val="2"/>
      </rPr>
      <t>4a. Psychoonkologische Betreuung</t>
    </r>
    <r>
      <rPr>
        <b/>
        <sz val="12"/>
        <color indexed="8"/>
        <rFont val="Arial"/>
        <family val="2"/>
      </rPr>
      <t xml:space="preserve">
</t>
    </r>
    <r>
      <rPr>
        <b/>
        <sz val="12"/>
        <color theme="2" tint="-0.749992370372631"/>
        <rFont val="Arial"/>
        <family val="2"/>
      </rPr>
      <t>4</t>
    </r>
    <r>
      <rPr>
        <b/>
        <sz val="12"/>
        <rFont val="Arial"/>
        <family val="2"/>
      </rPr>
      <t xml:space="preserve">a. </t>
    </r>
    <r>
      <rPr>
        <b/>
        <sz val="12"/>
        <color theme="2" tint="-0.749992370372631"/>
        <rFont val="Arial"/>
        <family val="2"/>
      </rPr>
      <t>Psycho-oncologic counselling</t>
    </r>
  </si>
  <si>
    <r>
      <t xml:space="preserve">5a. Beratung Sozialdienst
</t>
    </r>
    <r>
      <rPr>
        <b/>
        <sz val="12"/>
        <color theme="2" tint="-0.749992370372631"/>
        <rFont val="Arial"/>
        <family val="2"/>
      </rPr>
      <t>5</t>
    </r>
    <r>
      <rPr>
        <b/>
        <sz val="12"/>
        <rFont val="Arial"/>
        <family val="2"/>
      </rPr>
      <t>a</t>
    </r>
    <r>
      <rPr>
        <b/>
        <sz val="12"/>
        <color theme="2" tint="-0.749992370372631"/>
        <rFont val="Arial"/>
        <family val="2"/>
      </rPr>
      <t>. Social services counselling</t>
    </r>
  </si>
  <si>
    <t>KB - Kennzahl Nr. 2a
Indicator no. 2a</t>
  </si>
  <si>
    <t>KB - Kennzahl Nr. 2b
Indicator no. 2b</t>
  </si>
  <si>
    <r>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t>
    </r>
    <r>
      <rPr>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</si>
  <si>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t xml:space="preserve">Kennzahl wird aktuell organübergreifend definiert. Eine verbindliche Darlegung der Kennzahl in dem Auditjahr 2018 ist unabhg. der geführten Diskussionen nicht vorgesehen. 
</t>
    </r>
    <r>
      <rPr>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</si>
  <si>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r>
      <t xml:space="preserve">Nenner Nr. </t>
    </r>
    <r>
      <rPr>
        <sz val="8"/>
        <color theme="1"/>
        <rFont val="Arial"/>
        <family val="2"/>
      </rPr>
      <t>2a</t>
    </r>
    <r>
      <rPr>
        <sz val="8"/>
        <color indexed="8"/>
        <rFont val="Arial"/>
        <family val="2"/>
      </rPr>
      <t xml:space="preserve">
</t>
    </r>
    <r>
      <rPr>
        <sz val="8"/>
        <color rgb="FF494529"/>
        <rFont val="Arial"/>
        <family val="2"/>
      </rPr>
      <t xml:space="preserve">(Denominator No. </t>
    </r>
    <r>
      <rPr>
        <sz val="8"/>
        <color theme="1" tint="0.34998626667073579"/>
        <rFont val="Arial"/>
        <family val="2"/>
      </rPr>
      <t>2a</t>
    </r>
    <r>
      <rPr>
        <sz val="8"/>
        <color rgb="FF494529"/>
        <rFont val="Arial"/>
        <family val="2"/>
      </rPr>
      <t>)</t>
    </r>
  </si>
  <si>
    <r>
      <t>Nenner Nr. 2</t>
    </r>
    <r>
      <rPr>
        <sz val="8"/>
        <color theme="1"/>
        <rFont val="Arial"/>
        <family val="2"/>
      </rPr>
      <t>b</t>
    </r>
    <r>
      <rPr>
        <sz val="8"/>
        <color indexed="8"/>
        <rFont val="Arial"/>
        <family val="2"/>
      </rPr>
      <t xml:space="preserve">
</t>
    </r>
    <r>
      <rPr>
        <sz val="8"/>
        <color rgb="FF494529"/>
        <rFont val="Arial"/>
        <family val="2"/>
      </rPr>
      <t xml:space="preserve">(Denominator no. </t>
    </r>
    <r>
      <rPr>
        <sz val="8"/>
        <color theme="1" tint="0.34998626667073579"/>
        <rFont val="Arial"/>
        <family val="2"/>
      </rPr>
      <t>2b</t>
    </r>
    <r>
      <rPr>
        <sz val="8"/>
        <color rgb="FF494529"/>
        <rFont val="Arial"/>
        <family val="2"/>
      </rPr>
      <t>)</t>
    </r>
  </si>
  <si>
    <r>
      <t xml:space="preserve">Nenner Nr. </t>
    </r>
    <r>
      <rPr>
        <sz val="8"/>
        <color theme="1"/>
        <rFont val="Arial"/>
        <family val="2"/>
      </rPr>
      <t>18</t>
    </r>
    <r>
      <rPr>
        <sz val="8"/>
        <color indexed="8"/>
        <rFont val="Arial"/>
        <family val="2"/>
      </rPr>
      <t xml:space="preserve">
</t>
    </r>
    <r>
      <rPr>
        <sz val="8"/>
        <color rgb="FF494529"/>
        <rFont val="Arial"/>
        <family val="2"/>
      </rPr>
      <t xml:space="preserve">(Denominator no. </t>
    </r>
    <r>
      <rPr>
        <sz val="8"/>
        <color theme="1" tint="0.34998626667073579"/>
        <rFont val="Arial"/>
        <family val="2"/>
      </rPr>
      <t>18</t>
    </r>
    <r>
      <rPr>
        <sz val="8"/>
        <color rgb="FF494529"/>
        <rFont val="Arial"/>
        <family val="2"/>
      </rPr>
      <t>)</t>
    </r>
  </si>
  <si>
    <r>
      <t xml:space="preserve">Nenner Nr. </t>
    </r>
    <r>
      <rPr>
        <sz val="8"/>
        <color theme="1"/>
        <rFont val="Arial"/>
        <family val="2"/>
      </rPr>
      <t>19</t>
    </r>
    <r>
      <rPr>
        <sz val="8"/>
        <color indexed="8"/>
        <rFont val="Arial"/>
        <family val="2"/>
      </rPr>
      <t xml:space="preserve">
</t>
    </r>
    <r>
      <rPr>
        <sz val="8"/>
        <color rgb="FF494529"/>
        <rFont val="Arial"/>
        <family val="2"/>
      </rPr>
      <t xml:space="preserve">(Denominator no. </t>
    </r>
    <r>
      <rPr>
        <sz val="8"/>
        <color theme="1" tint="0.34998626667073579"/>
        <rFont val="Arial"/>
        <family val="2"/>
      </rPr>
      <t>19</t>
    </r>
    <r>
      <rPr>
        <sz val="8"/>
        <color rgb="FF494529"/>
        <rFont val="Arial"/>
        <family val="2"/>
      </rPr>
      <t>)</t>
    </r>
  </si>
  <si>
    <r>
      <t>Nenner Nr.</t>
    </r>
    <r>
      <rPr>
        <sz val="8"/>
        <rFont val="Arial"/>
        <family val="2"/>
      </rPr>
      <t xml:space="preserve"> 20</t>
    </r>
    <r>
      <rPr>
        <sz val="8"/>
        <color indexed="8"/>
        <rFont val="Arial"/>
        <family val="2"/>
      </rPr>
      <t xml:space="preserve">
</t>
    </r>
    <r>
      <rPr>
        <sz val="8"/>
        <color rgb="FF494529"/>
        <rFont val="Arial"/>
        <family val="2"/>
      </rPr>
      <t xml:space="preserve">(Denominator no. </t>
    </r>
    <r>
      <rPr>
        <sz val="8"/>
        <color theme="1" tint="0.34998626667073579"/>
        <rFont val="Arial"/>
        <family val="2"/>
      </rPr>
      <t>20</t>
    </r>
    <r>
      <rPr>
        <sz val="8"/>
        <color rgb="FF494529"/>
        <rFont val="Arial"/>
        <family val="2"/>
      </rPr>
      <t>)</t>
    </r>
  </si>
  <si>
    <r>
      <t xml:space="preserve">Nenner Nr. </t>
    </r>
    <r>
      <rPr>
        <sz val="8"/>
        <rFont val="Arial"/>
        <family val="2"/>
      </rPr>
      <t>21</t>
    </r>
    <r>
      <rPr>
        <sz val="8"/>
        <color indexed="8"/>
        <rFont val="Arial"/>
        <family val="2"/>
      </rPr>
      <t xml:space="preserve">
</t>
    </r>
    <r>
      <rPr>
        <sz val="8"/>
        <color rgb="FF494529"/>
        <rFont val="Arial"/>
        <family val="2"/>
      </rPr>
      <t xml:space="preserve">(Denominator no. </t>
    </r>
    <r>
      <rPr>
        <sz val="8"/>
        <color theme="1" tint="0.34998626667073579"/>
        <rFont val="Arial"/>
        <family val="2"/>
      </rPr>
      <t>21</t>
    </r>
    <r>
      <rPr>
        <sz val="8"/>
        <color rgb="FF494529"/>
        <rFont val="Arial"/>
        <family val="2"/>
      </rPr>
      <t>)</t>
    </r>
  </si>
  <si>
    <r>
      <t xml:space="preserve">Nenner Nr. </t>
    </r>
    <r>
      <rPr>
        <sz val="8"/>
        <rFont val="Arial"/>
        <family val="2"/>
      </rPr>
      <t>22</t>
    </r>
    <r>
      <rPr>
        <sz val="8"/>
        <color indexed="8"/>
        <rFont val="Arial"/>
        <family val="2"/>
      </rPr>
      <t xml:space="preserve">
</t>
    </r>
    <r>
      <rPr>
        <sz val="8"/>
        <color rgb="FF494529"/>
        <rFont val="Arial"/>
        <family val="2"/>
      </rPr>
      <t>(Denominator no.</t>
    </r>
    <r>
      <rPr>
        <sz val="8"/>
        <color theme="1" tint="0.34998626667073579"/>
        <rFont val="Arial"/>
        <family val="2"/>
      </rPr>
      <t xml:space="preserve"> 22</t>
    </r>
    <r>
      <rPr>
        <sz val="8"/>
        <color rgb="FF494529"/>
        <rFont val="Arial"/>
        <family val="2"/>
      </rPr>
      <t>)</t>
    </r>
  </si>
  <si>
    <r>
      <t xml:space="preserve"> Nenner Nr. </t>
    </r>
    <r>
      <rPr>
        <sz val="8"/>
        <rFont val="Arial"/>
        <family val="2"/>
      </rPr>
      <t>24</t>
    </r>
    <r>
      <rPr>
        <sz val="8"/>
        <color indexed="8"/>
        <rFont val="Arial"/>
        <family val="2"/>
      </rPr>
      <t xml:space="preserve">
</t>
    </r>
    <r>
      <rPr>
        <sz val="8"/>
        <color rgb="FF494529"/>
        <rFont val="Arial"/>
        <family val="2"/>
      </rPr>
      <t xml:space="preserve">(Denominator no. </t>
    </r>
    <r>
      <rPr>
        <sz val="8"/>
        <color theme="1" tint="0.34998626667073579"/>
        <rFont val="Arial"/>
        <family val="2"/>
      </rPr>
      <t>24</t>
    </r>
    <r>
      <rPr>
        <sz val="8"/>
        <color rgb="FF494529"/>
        <rFont val="Arial"/>
        <family val="2"/>
      </rPr>
      <t>)</t>
    </r>
  </si>
  <si>
    <r>
      <t>Nenner Nr.</t>
    </r>
    <r>
      <rPr>
        <sz val="8"/>
        <color theme="1" tint="0.34998626667073579"/>
        <rFont val="Arial"/>
        <family val="2"/>
      </rPr>
      <t xml:space="preserve"> 25</t>
    </r>
    <r>
      <rPr>
        <sz val="8"/>
        <color indexed="8"/>
        <rFont val="Arial"/>
        <family val="2"/>
      </rPr>
      <t xml:space="preserve">
</t>
    </r>
    <r>
      <rPr>
        <sz val="8"/>
        <color rgb="FF494529"/>
        <rFont val="Arial"/>
        <family val="2"/>
      </rPr>
      <t xml:space="preserve">(Denominator no. </t>
    </r>
    <r>
      <rPr>
        <sz val="8"/>
        <color theme="1" tint="0.34998626667073579"/>
        <rFont val="Arial"/>
        <family val="2"/>
      </rPr>
      <t>25</t>
    </r>
    <r>
      <rPr>
        <sz val="8"/>
        <color rgb="FF494529"/>
        <rFont val="Arial"/>
        <family val="2"/>
      </rPr>
      <t>)</t>
    </r>
  </si>
  <si>
    <r>
      <t xml:space="preserve">Nenner Nr. </t>
    </r>
    <r>
      <rPr>
        <sz val="8"/>
        <rFont val="Arial"/>
        <family val="2"/>
      </rPr>
      <t>26</t>
    </r>
    <r>
      <rPr>
        <sz val="8"/>
        <color indexed="8"/>
        <rFont val="Arial"/>
        <family val="2"/>
      </rPr>
      <t xml:space="preserve">
</t>
    </r>
    <r>
      <rPr>
        <sz val="8"/>
        <color rgb="FF494529"/>
        <rFont val="Arial"/>
        <family val="2"/>
      </rPr>
      <t xml:space="preserve">(Denominator no. </t>
    </r>
    <r>
      <rPr>
        <sz val="8"/>
        <color theme="1" tint="0.34998626667073579"/>
        <rFont val="Arial"/>
        <family val="2"/>
      </rPr>
      <t>26</t>
    </r>
    <r>
      <rPr>
        <sz val="8"/>
        <color rgb="FF494529"/>
        <rFont val="Arial"/>
        <family val="2"/>
      </rPr>
      <t>)</t>
    </r>
  </si>
  <si>
    <r>
      <t xml:space="preserve">Zähler Nr. </t>
    </r>
    <r>
      <rPr>
        <sz val="8"/>
        <rFont val="Arial"/>
        <family val="2"/>
      </rPr>
      <t>27</t>
    </r>
    <r>
      <rPr>
        <sz val="8"/>
        <color indexed="8"/>
        <rFont val="Arial"/>
        <family val="2"/>
      </rPr>
      <t xml:space="preserve">
</t>
    </r>
    <r>
      <rPr>
        <sz val="8"/>
        <color theme="1" tint="0.34998626667073579"/>
        <rFont val="Arial"/>
        <family val="2"/>
      </rPr>
      <t>(nominator no. 27)</t>
    </r>
  </si>
  <si>
    <r>
      <rPr>
        <sz val="8"/>
        <rFont val="Arial"/>
        <family val="2"/>
      </rPr>
      <t xml:space="preserve"> Nenner Nr. 27</t>
    </r>
    <r>
      <rPr>
        <sz val="8"/>
        <color indexed="8"/>
        <rFont val="Arial"/>
        <family val="2"/>
      </rPr>
      <t xml:space="preserve">
</t>
    </r>
    <r>
      <rPr>
        <sz val="8"/>
        <color theme="1" tint="0.34998626667073579"/>
        <rFont val="Arial"/>
        <family val="2"/>
      </rPr>
      <t>(Denominator no. 27)</t>
    </r>
  </si>
  <si>
    <r>
      <t xml:space="preserve">Nenner Nr. </t>
    </r>
    <r>
      <rPr>
        <sz val="8"/>
        <rFont val="Arial"/>
        <family val="2"/>
      </rPr>
      <t>28</t>
    </r>
    <r>
      <rPr>
        <sz val="8"/>
        <color indexed="8"/>
        <rFont val="Arial"/>
        <family val="2"/>
      </rPr>
      <t xml:space="preserve">
</t>
    </r>
    <r>
      <rPr>
        <sz val="8"/>
        <color rgb="FF494529"/>
        <rFont val="Arial"/>
        <family val="2"/>
      </rPr>
      <t xml:space="preserve">(Denominator no. </t>
    </r>
    <r>
      <rPr>
        <sz val="8"/>
        <color theme="1" tint="0.34998626667073579"/>
        <rFont val="Arial"/>
        <family val="2"/>
      </rPr>
      <t>28</t>
    </r>
    <r>
      <rPr>
        <sz val="8"/>
        <color rgb="FF494529"/>
        <rFont val="Arial"/>
        <family val="2"/>
      </rPr>
      <t>)</t>
    </r>
  </si>
  <si>
    <r>
      <t xml:space="preserve">Nenner Nr. </t>
    </r>
    <r>
      <rPr>
        <sz val="8"/>
        <rFont val="Arial"/>
        <family val="2"/>
      </rPr>
      <t>29</t>
    </r>
    <r>
      <rPr>
        <sz val="8"/>
        <color indexed="8"/>
        <rFont val="Arial"/>
        <family val="2"/>
      </rPr>
      <t xml:space="preserve">
</t>
    </r>
    <r>
      <rPr>
        <sz val="8"/>
        <color rgb="FF494529"/>
        <rFont val="Arial"/>
        <family val="2"/>
      </rPr>
      <t xml:space="preserve">(Denominator no. </t>
    </r>
    <r>
      <rPr>
        <sz val="8"/>
        <color theme="1" tint="0.34998626667073579"/>
        <rFont val="Arial"/>
        <family val="2"/>
      </rPr>
      <t>29</t>
    </r>
    <r>
      <rPr>
        <sz val="8"/>
        <color rgb="FF494529"/>
        <rFont val="Arial"/>
        <family val="2"/>
      </rPr>
      <t>)</t>
    </r>
  </si>
  <si>
    <r>
      <t xml:space="preserve"> Nenner </t>
    </r>
    <r>
      <rPr>
        <sz val="8"/>
        <rFont val="Arial"/>
        <family val="2"/>
      </rPr>
      <t>Nr. 24</t>
    </r>
    <r>
      <rPr>
        <sz val="8"/>
        <color indexed="8"/>
        <rFont val="Arial"/>
        <family val="2"/>
      </rPr>
      <t xml:space="preserve">
</t>
    </r>
    <r>
      <rPr>
        <sz val="8"/>
        <color rgb="FF494529"/>
        <rFont val="Arial"/>
        <family val="2"/>
      </rPr>
      <t>(Denominator no.</t>
    </r>
    <r>
      <rPr>
        <sz val="8"/>
        <color theme="1" tint="0.34998626667073579"/>
        <rFont val="Arial"/>
        <family val="2"/>
      </rPr>
      <t xml:space="preserve"> 24)</t>
    </r>
  </si>
  <si>
    <t>4a</t>
  </si>
  <si>
    <t>4b</t>
  </si>
  <si>
    <t>5a</t>
  </si>
  <si>
    <t>5b</t>
  </si>
  <si>
    <t>KRK-Primärfälle
(CRC primary cases)</t>
  </si>
  <si>
    <r>
      <t xml:space="preserve">Nenner  Nr. 4b
</t>
    </r>
    <r>
      <rPr>
        <sz val="8"/>
        <color rgb="FF494529"/>
        <rFont val="Arial"/>
        <family val="2"/>
      </rPr>
      <t>(Denominator no. 4b)</t>
    </r>
  </si>
  <si>
    <t>Zähler 23a
Numerator 23 a</t>
  </si>
  <si>
    <t>Nenner 23a
Denominator 23a</t>
  </si>
  <si>
    <t>Zähler 23a
Numerator 23a</t>
  </si>
  <si>
    <t>Zähler 23b
Numerator 23b</t>
  </si>
  <si>
    <t>Zähler 23c
Numerator 23c</t>
  </si>
  <si>
    <t xml:space="preserve">Lebermetastasenresektion außerhalb des operativen Standortes des Darmkrebszentrums durchgeführt
(Teilmenge Zähler 23a)
</t>
  </si>
  <si>
    <t>KRK-Primärfälle elektiv operiert
(CRC primary cases with elective surgery)
(= Nenner Kennzahl 20)
(Denominator no. 20)</t>
  </si>
  <si>
    <r>
      <t xml:space="preserve"> Nenner </t>
    </r>
    <r>
      <rPr>
        <sz val="8"/>
        <rFont val="Arial"/>
        <family val="2"/>
      </rPr>
      <t>Nr.30</t>
    </r>
    <r>
      <rPr>
        <sz val="8"/>
        <color indexed="8"/>
        <rFont val="Arial"/>
        <family val="2"/>
      </rPr>
      <t xml:space="preserve">
</t>
    </r>
    <r>
      <rPr>
        <sz val="8"/>
        <color rgb="FF494529"/>
        <rFont val="Arial"/>
        <family val="2"/>
      </rPr>
      <t>(Denominator no.</t>
    </r>
    <r>
      <rPr>
        <sz val="8"/>
        <color theme="1" tint="0.34998626667073579"/>
        <rFont val="Arial"/>
        <family val="2"/>
      </rPr>
      <t xml:space="preserve"> 30)</t>
    </r>
  </si>
  <si>
    <r>
      <t xml:space="preserve">Nr. 23a
</t>
    </r>
    <r>
      <rPr>
        <sz val="8"/>
        <color rgb="FF494529"/>
        <rFont val="Arial"/>
        <family val="2"/>
      </rPr>
      <t>(No. 23a)</t>
    </r>
  </si>
  <si>
    <t>Nr. 23a
(No. 23a)</t>
  </si>
  <si>
    <r>
      <t xml:space="preserve">Nr. 23a Resektion durchgeführt
</t>
    </r>
    <r>
      <rPr>
        <sz val="8"/>
        <color rgb="FF494529"/>
        <rFont val="Arial"/>
        <family val="2"/>
      </rPr>
      <t>(Resection carried out)</t>
    </r>
  </si>
  <si>
    <r>
      <t xml:space="preserve">keine weiteren Metastasen in anderen Organen außerhalb der Leber (zum Zeitpunkt, Lebermetastase diagnostiziert / therapiert)
</t>
    </r>
    <r>
      <rPr>
        <sz val="8"/>
        <color rgb="FF494529"/>
        <rFont val="Arial"/>
        <family val="2"/>
      </rPr>
      <t>(No other metastases in other organs outside the liver)</t>
    </r>
  </si>
  <si>
    <t>23a-c</t>
  </si>
  <si>
    <t>G1 | G2 | G3 | G4 | L | M | H | B | 
 preG1 | preG2 | preG3 | preG4 | preL | preM | preH | preB</t>
  </si>
  <si>
    <t>KB - Kennzahl Nr. 24
Indicator no. 24</t>
  </si>
  <si>
    <t>KB - Kennzahl Nr. 25
Indicator no. 25</t>
  </si>
  <si>
    <t>KB - Kennzahl Nr. 29 
Indicator no. 29</t>
  </si>
  <si>
    <t>KB - Kennzahl Nr. 30 
Indicator no.30</t>
  </si>
  <si>
    <t>KB - Kennzahl Nr. 31
Indicator no. 31</t>
  </si>
  <si>
    <r>
      <t xml:space="preserve">14. Operative Primärfälle Kolon 
</t>
    </r>
    <r>
      <rPr>
        <b/>
        <sz val="12"/>
        <color theme="2" tint="-0.749992370372631"/>
        <rFont val="Arial"/>
        <family val="2"/>
      </rPr>
      <t xml:space="preserve">14. Surgical primary cases in the colon </t>
    </r>
  </si>
  <si>
    <r>
      <t>1</t>
    </r>
    <r>
      <rPr>
        <b/>
        <sz val="12"/>
        <color theme="2" tint="-0.749992370372631"/>
        <rFont val="Arial"/>
        <family val="2"/>
      </rPr>
      <t>5</t>
    </r>
    <r>
      <rPr>
        <b/>
        <sz val="12"/>
        <color indexed="8"/>
        <rFont val="Arial"/>
        <family val="2"/>
      </rPr>
      <t xml:space="preserve">. Operative Primärfälle Rektum 
</t>
    </r>
    <r>
      <rPr>
        <b/>
        <sz val="12"/>
        <color theme="2" tint="-0.749992370372631"/>
        <rFont val="Arial"/>
        <family val="2"/>
      </rPr>
      <t>15. Surgical primary cases in the rectum</t>
    </r>
  </si>
  <si>
    <r>
      <t xml:space="preserve">3. Postoperative Fallvorstellung
</t>
    </r>
    <r>
      <rPr>
        <b/>
        <sz val="12"/>
        <color theme="1" tint="0.34998626667073579"/>
        <rFont val="Arial"/>
        <family val="2"/>
      </rPr>
      <t>3. Postoperative case presentation</t>
    </r>
  </si>
  <si>
    <t>23. Lebermetastasenresektion
23. liver metastasis resection</t>
  </si>
  <si>
    <t>* Anteile sind nicht plausibel (nur 1  Kennzahlenjahr aus allen Kennzahlenjahren). Für die korrekte Darstellung im weiteren Verlauf ist jedoch ein breiterer  
   Balken notwendig.</t>
  </si>
  <si>
    <t>M31</t>
  </si>
  <si>
    <t>M31 &gt; 99%</t>
  </si>
  <si>
    <t xml:space="preserve">      Ø Follow-Up Quote der Jahre 2016-2018</t>
  </si>
  <si>
    <t>Lebermetastasenresektion</t>
  </si>
  <si>
    <t>Möglichst häufig Lebermetastasenresektion</t>
  </si>
  <si>
    <t>Lebermetastasenresektion am operativen Standort des Darmkrebszentrums</t>
  </si>
  <si>
    <t>MTL22-Indikator (Mortalität, Transfer, Liegedauer)</t>
  </si>
  <si>
    <t>Möglichst wenige postoperative Ereignisse</t>
  </si>
  <si>
    <t>&gt; 10%</t>
  </si>
  <si>
    <r>
      <t xml:space="preserve">Elektiv </t>
    </r>
    <r>
      <rPr>
        <vertAlign val="superscript"/>
        <sz val="10"/>
        <color theme="1"/>
        <rFont val="Arial"/>
        <family val="2"/>
      </rPr>
      <t>2)</t>
    </r>
  </si>
  <si>
    <r>
      <t xml:space="preserve">Notfall </t>
    </r>
    <r>
      <rPr>
        <vertAlign val="superscript"/>
        <sz val="10"/>
        <color theme="1"/>
        <rFont val="Arial"/>
        <family val="2"/>
      </rPr>
      <t>2)</t>
    </r>
  </si>
  <si>
    <t>Teilnahmequote prätherapeutisch EDIUM-Studie</t>
  </si>
  <si>
    <t xml:space="preserve">EDIUM-Reg.-Nr. </t>
  </si>
  <si>
    <t>Dieses Tabellenblatt ist nur für Zentren relevant, die an der EDIUM-Studie teilnehmen und beide XML-Dateien, aus dem Tumordokumentationssystem und der Anwendung www.edium-studie.de in die OncoBox Darm importiert haben. Auf diesem Tabellenblatt werden quartalsmäßig Aussagen zur Rücklaufquote getroffen.</t>
  </si>
  <si>
    <t>Teilnahmequote prätherapeutisch nach Quartal</t>
  </si>
  <si>
    <t>1.</t>
  </si>
  <si>
    <t>2.</t>
  </si>
  <si>
    <t>3.</t>
  </si>
  <si>
    <t>4.</t>
  </si>
  <si>
    <t xml:space="preserve">   davon prätherapeutischer Fragebogen nach Beginn 
   Therapie  </t>
  </si>
  <si>
    <t xml:space="preserve">   davon kein prätherapeutischer Fragebogen        </t>
  </si>
  <si>
    <t>Quartale (20YY)</t>
  </si>
  <si>
    <t>Auditjahr 20YY / Kennzahlenjahr 20YY-1</t>
  </si>
  <si>
    <t>EDIUM-XXX</t>
  </si>
  <si>
    <t>Zeile 2</t>
  </si>
  <si>
    <t>Ausgewähltes Zentrum und Standort</t>
  </si>
  <si>
    <t xml:space="preserve">Zeile 8 und Zeile 10 </t>
  </si>
  <si>
    <t>Ausgewähltes Kennzahlenjahr</t>
  </si>
  <si>
    <t>Zeile 17</t>
  </si>
  <si>
    <t>Alle Fälle aus Tabellenblatt Edium F14 für die Monate 01-03</t>
  </si>
  <si>
    <t>Alle Fälle aus Tabellenblatt Edium F14 für die Monate 04-06</t>
  </si>
  <si>
    <t>Alle Fälle aus Tabellenblatt Edium F14 für die Monate 07-09</t>
  </si>
  <si>
    <t>Alle Fälle aus Tabellenblatt Edium F14 für die Monate 10-12</t>
  </si>
  <si>
    <t>F + G + H + I</t>
  </si>
  <si>
    <t>Alle Fälle aus Tabellenblatt Edium F15 für die Monate 01-03</t>
  </si>
  <si>
    <t>Alle Fälle aus Tabellenblatt Edium F15 für die Monate 04-06</t>
  </si>
  <si>
    <t>Alle Fälle aus Tabellenblatt Edium F15 für die Monate 07-09</t>
  </si>
  <si>
    <t>Alle Fälle aus Tabellenblatt Edium F15 für die Monate 10-12</t>
  </si>
  <si>
    <t>Alle Fälle aus Tabellenblatt Edium F16 für die Monate 01-03</t>
  </si>
  <si>
    <t>Alle Fälle aus Tabellenblatt Edium F16 für die Monate 04-06</t>
  </si>
  <si>
    <t>Alle Fälle aus Tabellenblatt Edium F16 für die Monate 07-09</t>
  </si>
  <si>
    <t>Alle Fälle aus Tabellenblatt Edium F16 für die Monate 10-12</t>
  </si>
  <si>
    <t>Zeile 20</t>
  </si>
  <si>
    <t>Alle Fälle aus Tabellenblatt Edium F18 für die Monate 01-03</t>
  </si>
  <si>
    <t>Alle Fälle aus Tabellenblatt Edium F18 für die Monate 04-06</t>
  </si>
  <si>
    <t>Alle Fälle aus Tabellenblatt Edium F18 für die Monate 07-09</t>
  </si>
  <si>
    <t>Alle Fälle aus Tabellenblatt Edium F18 für die Monate 10-12</t>
  </si>
  <si>
    <t>Alle Fälle aus Tabellenblatt Edium F19 für die Monate 01-03</t>
  </si>
  <si>
    <t>Alle Fälle aus Tabellenblatt Edium F19 für die Monate 04-06</t>
  </si>
  <si>
    <t>Alle Fälle aus Tabellenblatt Edium F19 für die Monate 07-09</t>
  </si>
  <si>
    <t>Alle Fälle aus Tabellenblatt Edium F19 für die Monate 10-12</t>
  </si>
  <si>
    <t>Ausgewähltes Autitjahr / Kennzahlenjahr</t>
  </si>
  <si>
    <t>Dieses Datenblatt wird für alle Zentren exportiert, die Befragungsdaten EDIUM oder ein Studiendatensatz Edium importiert haben, egal welches Kennzahlenjahr ausgewählt wurde</t>
  </si>
  <si>
    <r>
      <t xml:space="preserve">Erstlinientherapie
</t>
    </r>
    <r>
      <rPr>
        <sz val="8"/>
        <color theme="2" tint="-0.749992370372631"/>
        <rFont val="Arial"/>
        <family val="2"/>
      </rPr>
      <t>(First-line therapy)</t>
    </r>
  </si>
  <si>
    <r>
      <t xml:space="preserve">Zweitlinien-therapie
</t>
    </r>
    <r>
      <rPr>
        <sz val="6"/>
        <color theme="2" tint="-0.749992370372631"/>
        <rFont val="Arial"/>
        <family val="2"/>
      </rPr>
      <t>(Second line therapy)</t>
    </r>
  </si>
  <si>
    <r>
      <t xml:space="preserve">Drittlinien-therapie
</t>
    </r>
    <r>
      <rPr>
        <sz val="6"/>
        <color theme="2" tint="-0.749992370372631"/>
        <rFont val="Arial"/>
        <family val="2"/>
      </rPr>
      <t>(Third-line therapy)</t>
    </r>
  </si>
  <si>
    <r>
      <t xml:space="preserve">Viertlinien-therapie
</t>
    </r>
    <r>
      <rPr>
        <sz val="6"/>
        <color theme="2" tint="-0.749992370372631"/>
        <rFont val="Arial"/>
        <family val="2"/>
      </rPr>
      <t>(Four-Line Therapy)</t>
    </r>
  </si>
  <si>
    <r>
      <t xml:space="preserve">Bestimmung RAS
</t>
    </r>
    <r>
      <rPr>
        <sz val="8"/>
        <color theme="2" tint="-0.749992370372631"/>
        <rFont val="Arial"/>
        <family val="2"/>
      </rPr>
      <t>(Destination RAS)</t>
    </r>
  </si>
  <si>
    <r>
      <t xml:space="preserve">Kann die Bestimmung des RAS und BRAF-Mutationsstatus als Stufendiagnostik erfolgen?
</t>
    </r>
    <r>
      <rPr>
        <sz val="8"/>
        <color theme="2" tint="-0.749992370372631"/>
        <rFont val="Arial"/>
        <family val="2"/>
      </rPr>
      <t>Can the determination of the RAS and BRAF mutation status be done as a stepwise diagnostic?</t>
    </r>
  </si>
  <si>
    <r>
      <t xml:space="preserve">Ja.
</t>
    </r>
    <r>
      <rPr>
        <sz val="8"/>
        <color theme="2" tint="-0.749992370372631"/>
        <rFont val="Arial"/>
        <family val="2"/>
      </rPr>
      <t>Yes.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</si>
  <si>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Is a surgical wound revision (irrigation, spreading, VAC dressing) also considered a revision surgery or are revision surgeries only more serious revisions (e.g. re-laparotomy)?</t>
    </r>
  </si>
  <si>
    <r>
      <t xml:space="preserve">Ja, eine chirurgische Wundrevision (Spülung, Spreizung, VAC-Verband) zählt zu den Revisions-OP’s.
</t>
    </r>
    <r>
      <rPr>
        <sz val="8"/>
        <color theme="2" tint="-0.749992370372631"/>
        <rFont val="Arial"/>
        <family val="2"/>
      </rPr>
      <t>Yes, a surgical wound revision (irrigation, spreading, VAC dressing) counts as a revision surgery.</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</si>
  <si>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 xml:space="preserve">Is a surgical wound revision (irrigation, spreading, VAC dressing) also considered a revision surgery or are revision surgeries only more serious revisions (e.g. re-laparotomy)?
</t>
    </r>
  </si>
  <si>
    <r>
      <t xml:space="preserve">Zentrumsfälle des Zentrums (unabhängig vom Kennzahlenjahr)
</t>
    </r>
    <r>
      <rPr>
        <sz val="8"/>
        <color theme="2" tint="-0.749992370372631"/>
        <rFont val="Arial"/>
        <family val="2"/>
      </rPr>
      <t>(Centre cases of the centre (independent of the indicator year))</t>
    </r>
  </si>
  <si>
    <r>
      <t xml:space="preserve">Lebermetastasen vorhanden
</t>
    </r>
    <r>
      <rPr>
        <sz val="8"/>
        <color theme="2" tint="-0.749992370372631"/>
        <rFont val="Arial"/>
        <family val="2"/>
      </rPr>
      <t>(Hepatic metastases present)</t>
    </r>
  </si>
  <si>
    <r>
      <t>mit Chemotherapie, die sich explizit auf die Metastasen bezieht
(</t>
    </r>
    <r>
      <rPr>
        <sz val="8"/>
        <color theme="2" tint="-0.749992370372631"/>
        <rFont val="Arial"/>
        <family val="2"/>
      </rPr>
      <t>with chemotherapy, which explicitly refers to the metastases)</t>
    </r>
  </si>
  <si>
    <r>
      <t xml:space="preserve">Keine Chemotherapie, die sich explizit auf die Metastasen bezieht.
</t>
    </r>
    <r>
      <rPr>
        <sz val="8"/>
        <color theme="2" tint="-0.749992370372631"/>
        <rFont val="Arial"/>
        <family val="2"/>
      </rPr>
      <t>(No chemotherapy which explicitly refers to the metastases.)</t>
    </r>
  </si>
  <si>
    <r>
      <t xml:space="preserve">Zentrumsfälle mit Datum Beendigung Chemotherapie im Kennzahlenjahr *
</t>
    </r>
    <r>
      <rPr>
        <sz val="8"/>
        <color theme="2" tint="-0.749992370372631"/>
        <rFont val="Arial"/>
        <family val="2"/>
      </rPr>
      <t>(Centre cases with date of termination of chemotherapy in the indicator year)</t>
    </r>
  </si>
  <si>
    <r>
      <t xml:space="preserve">Zentrumsfälle mit Diagnose Lebermetastase im Kennzahlenjahr *
</t>
    </r>
    <r>
      <rPr>
        <sz val="8"/>
        <color theme="2" tint="-0.749992370372631"/>
        <rFont val="Arial"/>
        <family val="2"/>
      </rPr>
      <t>(Centre cases with diagnosis of liver metastasis in the indicator year)</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</si>
  <si>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Are liver metastases resections also recognised which are primarily treated in the centre, but whose liver metastases resection was carried out in another hospital on the basis of our recommendation?</t>
    </r>
    <r>
      <rPr>
        <sz val="8"/>
        <rFont val="Arial"/>
        <family val="2"/>
      </rPr>
      <t xml:space="preserve">
</t>
    </r>
  </si>
  <si>
    <r>
      <t xml:space="preserve">Nein.
</t>
    </r>
    <r>
      <rPr>
        <sz val="8"/>
        <color theme="2" tint="-0.749992370372631"/>
        <rFont val="Arial"/>
        <family val="2"/>
      </rPr>
      <t>No.</t>
    </r>
  </si>
  <si>
    <r>
      <t xml:space="preserve">Systemische Erstlinientherapie
</t>
    </r>
    <r>
      <rPr>
        <sz val="8"/>
        <color theme="2" tint="-0.749992370372631"/>
        <rFont val="Arial"/>
        <family val="2"/>
      </rPr>
      <t>(Systemic first-line therapy)</t>
    </r>
  </si>
  <si>
    <r>
      <t xml:space="preserve">Was ist mit Kombinationschemotherapie gemeint?
</t>
    </r>
    <r>
      <rPr>
        <sz val="8"/>
        <color theme="2" tint="-0.749992370372631"/>
        <rFont val="Arial"/>
        <family val="2"/>
      </rPr>
      <t>What is meant by combination chemotherapy?</t>
    </r>
  </si>
  <si>
    <r>
      <t xml:space="preserve">Eine Kombinationschemotherapie umfasst zwei unterschiedliche Chemotherapiemedikamente.
Ggf. zusätzlich zu der Kombinationschemotherapie gegebene zielgerichtete Therapien sind hier nicht relevant.
</t>
    </r>
    <r>
      <rPr>
        <sz val="8"/>
        <color theme="2" tint="-0.749992370372631"/>
        <rFont val="Arial"/>
        <family val="2"/>
      </rPr>
      <t>Combination chemotherapy involves two different chemotherapy drugs.
Any targeted therapies given in addition to combination chemotherapy are not relevant here.</t>
    </r>
  </si>
  <si>
    <r>
      <t xml:space="preserve">Primärfälle, die mindestens 1  Kriterium der im Zähler definierten erfüllen.
</t>
    </r>
    <r>
      <rPr>
        <sz val="8"/>
        <color theme="2" tint="-0.749992370372631"/>
        <rFont val="Arial"/>
        <family val="2"/>
      </rPr>
      <t>(Primary cases that meet at least 1 criterion of those defined in the numerator.)</t>
    </r>
  </si>
  <si>
    <r>
      <t xml:space="preserve">Was ist die Definition von Akutkrankenhaus? 
</t>
    </r>
    <r>
      <rPr>
        <sz val="8"/>
        <color theme="2" tint="-0.749992370372631"/>
        <rFont val="Arial"/>
        <family val="2"/>
      </rPr>
      <t xml:space="preserve">What is the definition of acute hospital? </t>
    </r>
  </si>
  <si>
    <r>
      <t xml:space="preserve">Ab wann ist der Zählzeitpunkt des Krankenhausaufenthaltes: Einweisung oder Datum OP?
</t>
    </r>
    <r>
      <rPr>
        <sz val="8"/>
        <color theme="2" tint="-0.749992370372631"/>
        <rFont val="Arial"/>
        <family val="2"/>
      </rPr>
      <t xml:space="preserve"> From when is the counting time of the hospital stay: admission or date of surgery?</t>
    </r>
  </si>
  <si>
    <r>
      <t xml:space="preserve">Die 22 Tage zählen ab Datum OP.
</t>
    </r>
    <r>
      <rPr>
        <sz val="8"/>
        <color theme="2" tint="-0.749992370372631"/>
        <rFont val="Arial"/>
        <family val="2"/>
      </rPr>
      <t>The 22 days count from the date surgery. "From when is the counting time of hospital stay: admission or date OP.</t>
    </r>
  </si>
  <si>
    <r>
      <t xml:space="preserve">Nur die elektiv operierten Primärfälle KRK.
</t>
    </r>
    <r>
      <rPr>
        <sz val="8"/>
        <color theme="2" tint="-0.749992370372631"/>
        <rFont val="Arial"/>
        <family val="2"/>
      </rPr>
      <t>Only the elective primary cases CRC.</t>
    </r>
  </si>
  <si>
    <r>
      <t xml:space="preserve">Wie verhält es sich mit Wiederaufnahmen wegen Beschwerden/Komplikationen?
</t>
    </r>
    <r>
      <rPr>
        <sz val="8"/>
        <color theme="2" tint="-0.749992370372631"/>
        <rFont val="Arial"/>
        <family val="2"/>
      </rPr>
      <t>What is the situation with reoperations due to complaints/complications?</t>
    </r>
  </si>
  <si>
    <r>
      <t xml:space="preserve">Wiederaufnahme wegen Beschwerden / Komplikation wird im Nenner nicht erfasst.
</t>
    </r>
    <r>
      <rPr>
        <sz val="8"/>
        <color theme="2" tint="-0.749992370372631"/>
        <rFont val="Arial"/>
        <family val="2"/>
      </rPr>
      <t>Resumptions due to complaints/complications are not included in the denominator.</t>
    </r>
  </si>
  <si>
    <t>30. MTL22-Indikator (Mortalität, Transfer, Liegedauer)
30. MTL22 Indicator (mortality, transfer, hospital stay)</t>
  </si>
  <si>
    <t>Lebermetastasenresektion 
Liver metastasis resection</t>
  </si>
  <si>
    <t>MTL22 Indikator (Mortalität,Transfer, Liegedauer)
MTL22 Indicator (mortality, transfer, hospital stay)</t>
  </si>
  <si>
    <t>Quartale (Indicator year)</t>
  </si>
  <si>
    <t>Quartale (Indicator year-1)</t>
  </si>
  <si>
    <t>Quartale (Indicator year-2)</t>
  </si>
  <si>
    <t>Quartale (Indicator year-3)</t>
  </si>
  <si>
    <t>EDIUM-Datenblatt</t>
  </si>
  <si>
    <t xml:space="preserve"> Auszug : zertifizierter_dz(210719).</t>
  </si>
  <si>
    <t>Es werden maximal 4 Jahre ab Kennzahlenjahr angezeigt abhängig von den Jahren aus der Datei zertifizierter_dz(210719) 
In dieser Datei werden zu jedem Zentrum der entsprchenden Studienbeginn und dann alle teilgenommenen Jahre eingetragen.
Also wenn ein Jahr ausgesetzt wird, wird das also auch nicht eingetragen.</t>
  </si>
  <si>
    <t>Studienstart  Siehe in Datei zertifizierte_dz (210719)</t>
  </si>
  <si>
    <t>Pilotzentren  sind dadurch gekennzeichnet das sie in der Datei zertifizierte_dz (210719) den Studienbeginn ab 1.10.2018 haben.</t>
  </si>
  <si>
    <t>In dem Tabellenblatt "Datenfelder" sind alle für die automatische Generierung notwendigen Datenfelder spezifiziert. Dort finden sich sowohl alle Ausprägungen als auch die Ausfüllhinweise. 
All of the data fields needed for automatic generation are specified in the chapter “Data fields.” All variants and tips on completing the fields are included in it.</t>
  </si>
  <si>
    <t xml:space="preserve">Beispiel-XML-Struktur entsprechend der Spezifikation Datenfelder
Sample XML structure in accordance with the data field specification.
</t>
  </si>
  <si>
    <t>Basisdaten / Kennzahlenbogen
Basic data / indicator sheet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</si>
  <si>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</si>
  <si>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</si>
  <si>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Prätherapeutische Fallvorstellung  - Primärfälle
Pretherapeutic case presentation  - primary case</t>
  </si>
  <si>
    <t>Prätherapeutische Fallvorstellung  - Rezidive / Fernmetastasierung
Pretherapeutic case presentation  - relapses / metachronous metastases</t>
  </si>
  <si>
    <t xml:space="preserve">Postoperative Fallvorstellung 
Post-operative case presentation </t>
  </si>
  <si>
    <t xml:space="preserve">Psychoonkologische Betreuung 
Psycho-oncologic counselling </t>
  </si>
  <si>
    <t>Psychoonkologische Betreuung
Berechnung durch OncoBox auf die Primärfälle beschränkt
Psycho-oncologic counselling
Calculation by the OncoBox, limited to primary cases</t>
  </si>
  <si>
    <t>Beratung Sozialdienst )
Social services counselling</t>
  </si>
  <si>
    <t>Beratung Sozialdienst
Berechnung durch XML-OncoBox auf die Primärfälle beschränkt
Social services counselling
Calculation by the OncoBox, limited to primary cases</t>
  </si>
  <si>
    <t>Anteil Studienpatienten  - keine Berechnung durch OncoBox
Share of studies patient  - not calculated by the OncoBox</t>
  </si>
  <si>
    <t>Genetische Beratung 
Genetic counselling</t>
  </si>
  <si>
    <t>Immunhistochemische Bestimmung der MMR-Proteine
Immunohistochemical assessment of MMR proteins</t>
  </si>
  <si>
    <t>RAS- und BRAF-Bestimmung zu Beginn Erslinientherapie bei metastasiertem KRK
RAS and BRAF determination at the start of first-line treatment for metastasised colorectal carcinoma</t>
  </si>
  <si>
    <t>Komplikationsrate therapeutische  Koloskopien
keine Berechnung durch OncoBox, da nicht nur Zentrumspatienten
Complication rate with therapeutic coloscopies 
Not calculated by OncoBox, as not only centre patients are included</t>
  </si>
  <si>
    <t>Vollständige elektive Koloskopien 
keine Berechnung durch OncoBox, da nicht nur Zentrumspatienten
Complete elective colonoscopies 
Not calculated by OncoBox, as not only centre patients are included</t>
  </si>
  <si>
    <t>Angabe Abstand mesorektale Faszie bei RK im unteren und mittleren Drittel 
Information on distance to mesorectal fascia in the diagnostic report (rectal cancer of the lower and middle third)</t>
  </si>
  <si>
    <t xml:space="preserve">Operative Primärfälle Kolon 
Surgical primary cases: colon </t>
  </si>
  <si>
    <t>Operative Primärfälle Rektum 
Surgical primary cases: rectum</t>
  </si>
  <si>
    <t xml:space="preserve">Revisions-OPs Kolon 
Revision surgery: colon </t>
  </si>
  <si>
    <t xml:space="preserve">Revisions-OPs Rektum 
Revision surgery: rectum </t>
  </si>
  <si>
    <t xml:space="preserve">Anastomoseinsuffizienzen Kolon 
Anastomotic insufficiency: colon </t>
  </si>
  <si>
    <t>Anastomoseinsuffizienzen Rektum
Anastomotic insufficiency: rectum</t>
  </si>
  <si>
    <t xml:space="preserve">Mortalität postoperativ 
Post-operative mortality </t>
  </si>
  <si>
    <t xml:space="preserve">Lokale R0-Resektion Rektum 
Local R0 resection: rectum </t>
  </si>
  <si>
    <t xml:space="preserve">Anzeichnung Stoma-Position 
Marking of stoma position </t>
  </si>
  <si>
    <t>Adjuvante Chemotherapien Kolon (UICC Stad. III) 
Adjuvant chemotherapies: colon (UICC stage III)</t>
  </si>
  <si>
    <t>Kombinationsschemotherapie bei mKRK mit systemischer Erstlinientherapie
Combination chemotherapy for metastasised colorectal carcinoma with systemic first-line treatment</t>
  </si>
  <si>
    <t xml:space="preserve">Qualität des TME-Rektumpräparates (Angabe Pathologie) 
Quality of the TME rectum specimen (information from pathology) </t>
  </si>
  <si>
    <t>Befundbericht nach operativer Resektion bei KRK
Diagnostic report after surgical resection of colorectal carcinoma</t>
  </si>
  <si>
    <t>Lymphknotenuntersuchung 
Lymph-node examination</t>
  </si>
  <si>
    <t xml:space="preserve">Beginn systemische Chemotherapie
Start systemic chemotherapy
</t>
  </si>
  <si>
    <t>Strahlentherapiedosis pro Zeit
Dose of radiotherapy</t>
  </si>
  <si>
    <t>Die Matrix Ergebnisqualität im EXCEL-Format als Teil des Erhebungsbogens für das Auditjahr 2016.
The quality of the matrix results in Excel format as part of the questionnaire sheet for the audit-year 2016</t>
  </si>
  <si>
    <t>Hier ist dargestellt, wie die XML auf Vollständigkeit und Korrektheit überprüft wird, wenn die XML zur Berechnung der Matrix Ergebnisqualität eingelesen wird.
This shows how the XML is checked for completeness and correctness when the XML is being read in to calculate the quality of the matrix results.</t>
  </si>
  <si>
    <t>Ergänzende Anmerkungen zur Verifizierung von Follow-Up-Meldungen (Q1-Q7)
Supplementary notes to verify follow-up reports (Q1-Q7)</t>
  </si>
  <si>
    <t>Darstellung des Algorithmus zur Berechnung der Zellen (absolute Zahlen) der Matrix Ergebnisqualität (Spalten B-W).
Presentation of the algorithm used to calculate the cells (absolute numbers) of the matix for the quality of results (columns B-W).</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</si>
  <si>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</si>
  <si>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</si>
  <si>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t>In dieser Liste sind alle gültigen Histologie-Codes von Karzinomen die als Primärfall zählen (Adenokarzinome).
This list includes all valid histology codes for carcinomas that count as primary cases.</t>
  </si>
  <si>
    <t>In diesem Tabellenblatt wird die Zählweise von Fällen bei Patienten mit mehreren kolorektalen Karzinomen erläutert.
This chapter explains the method used to count cases in patients with several colorectal carcinomas.</t>
  </si>
  <si>
    <t>Beschreibung der Zusammenführung der XML-Datei aus dem Tumordokumentations-system und der XML-Befragungsdatei aus www.edium-studie.de-
Description of the matching of the XML-file from the tumour documentation system
and the XML-file from www.edium-studie.de</t>
  </si>
  <si>
    <t>EDIUM Datenblatt
Excel-Ausgabe</t>
  </si>
  <si>
    <t>(Indicator year-3)</t>
  </si>
  <si>
    <t>(Indicator year - 2)</t>
  </si>
  <si>
    <t>(Indicator year - 1)</t>
  </si>
  <si>
    <t>(Indicator year )</t>
  </si>
  <si>
    <t>D6 Diagnose - Kolon oder Rektum
D6 Diagnosis - colon or rectum</t>
  </si>
  <si>
    <t>K | R</t>
  </si>
  <si>
    <t>1.4) nicht operierter Primärfall (kurativ)
1.4) Nonsurgical primary case (curative)</t>
  </si>
  <si>
    <t>2a. Prätherapeutische Fallvorstellung
2a. Pre-therapeutic case presentation</t>
  </si>
  <si>
    <r>
      <t>Qualitätsindikato</t>
    </r>
    <r>
      <rPr>
        <sz val="10"/>
        <rFont val="Arial"/>
        <family val="2"/>
      </rPr>
      <t xml:space="preserve">r </t>
    </r>
    <r>
      <rPr>
        <sz val="10"/>
        <color indexed="8"/>
        <rFont val="Arial"/>
        <family val="2"/>
      </rPr>
      <t xml:space="preserve">der S3-Leitlinie für das Kolorektale Karzinom
</t>
    </r>
    <r>
      <rPr>
        <sz val="10"/>
        <color theme="2" tint="-0.749992370372631"/>
        <rFont val="Arial"/>
        <family val="2"/>
      </rPr>
      <t>Quality indicator</t>
    </r>
    <r>
      <rPr>
        <sz val="10"/>
        <color rgb="FFFF0000"/>
        <rFont val="Arial"/>
        <family val="2"/>
      </rPr>
      <t xml:space="preserve"> </t>
    </r>
    <r>
      <rPr>
        <sz val="10"/>
        <color theme="2" tint="-0.749992370372631"/>
        <rFont val="Arial"/>
        <family val="2"/>
      </rPr>
      <t>of the Level 3 Guideline on Colorectal Carcinoma</t>
    </r>
  </si>
  <si>
    <t>5-482.8;5-482.80;5-482.82;5-482.8x ; 5-482.9*; 5-482.a; 5-482.b; 5-482.b0;  5-482.b1 oder TVE</t>
  </si>
  <si>
    <t>2b. Prätherapeutische Fallvorstellung Rezidiv / metachrone Metastasen
2b. Pre-therapeutic case presentation of recurrence / metachronous metastases</t>
  </si>
  <si>
    <t>Alle Zentrumsfälle mit neuaufgetretenem Rezidiv und/oder Fernmetastasen(nicht primär)
(All centre cases with a new  relapse and /or distant metastases(excluding patients with metastases at diagnosis))</t>
  </si>
  <si>
    <t>Operationen des Nenners mit Revisionsoperationen infolge von perioperativen Komplikationen innerhalb von 30 d nach OP 
(nicht gezählt werden: diagnostische Spüllaparoskopien)
(Surgeries of the denominator with revision surgery due to perioperative complications within 30 d of surgery)</t>
  </si>
  <si>
    <t>Alle Fälle im Nenner, nach deren 1.  elektiver OP  infolge von perioperativen Komplikationen innerhalb von 30 d eine Revisionsoperation durchgeführt werden musste
(not counted: Diagnostic irrigation parascopies)
(All cases in the denominator in which revision surgery had to be carried out within 30 d after the first elective operation, due to perioperative complications)</t>
  </si>
  <si>
    <t>Operationen des Nenners mit Revisionsoperationen infolge von perioperativen Komplikationen innerhalb von 30 d nach OP
(nicht gezählt werden: diagnostische Spüllaparoskopien)
(Surgeries of the denominator with revision surgery due to perioperative complications within 30 d of surgery)</t>
  </si>
  <si>
    <t>Primärfälle operativ Rektum, nach deren 1.  elektiver OP  infolge von perioperativen Komplikationen innerhalb von 30 d eine Revisionsoperation durchgeführt werden musste
(not counted: Diagnostic irrigation parascopies)
(Surgical primary cases in the rectum in which revision surgery had to be carried out within 30 days of the first elective procedure, due to perioperative complicatons)</t>
  </si>
  <si>
    <r>
      <t xml:space="preserve">Qualitätsindikator </t>
    </r>
    <r>
      <rPr>
        <sz val="10"/>
        <rFont val="Arial"/>
        <family val="2"/>
      </rPr>
      <t xml:space="preserve">der S3-Leitlinie für das Kolorektale Karzinom
</t>
    </r>
    <r>
      <rPr>
        <sz val="10"/>
        <color theme="2" tint="-0.749992370372631"/>
        <rFont val="Arial"/>
        <family val="2"/>
      </rPr>
      <t xml:space="preserve">Quality indicator </t>
    </r>
    <r>
      <rPr>
        <sz val="10"/>
        <color theme="2" tint="-0.749992370372631"/>
        <rFont val="Arial"/>
        <family val="2"/>
      </rPr>
      <t>of the Level 3 Guideline on Colorectal Carcinoma</t>
    </r>
  </si>
  <si>
    <t xml:space="preserve">Qualitätsindikator der S3-Leitlinie für das Kolorektale Karzinom
Quality indicator of the Level 3 Guideline on Colorectal Carcinoma
</t>
  </si>
  <si>
    <t>Zählen Mukosektomien und Vollwandexzisionen in den Nenner der Kennzahl?
Do mucosectomies and full-wall excisions count towards the denominator of the ratio?</t>
  </si>
  <si>
    <t>Mukosektomien können für die Kennzahl gezählt werden. Transanale Vollwandexzisionen werden in der Kennzahl nicht berücksichtigt 
Mucosectomies can be counted for the denominator of the indicator. Transanal full-wall excisions are not included in the denominator of the indicator</t>
  </si>
  <si>
    <t>Werden auch die therapeutischen Koloskopien der Gastroenterologischen Praxen in der Kennzahl erfasst?
Are therapeutic colonoscopies in gastroenterological practices also included in the indicator?</t>
  </si>
  <si>
    <t>Nein. Die therapeutischen Koloskopien der Gastroenterologischen Praxen werden in dem Erhebungsbogen für Gastroenterologische Praxen abgebildet
No. The therapeutic colonoscopies of gastroenterological practices are shown in the data entry form for gastroenterological practices</t>
  </si>
  <si>
    <t>Werden auch die elektiven Koloskopien der Gastroenterologischen Praxen in der Kennzahl erfasst?
Are elective colonoscopies in gastroenterological practices also included in the indicator?</t>
  </si>
  <si>
    <t>Nein. Die elektiven Koloskopien der Gastroenterologischen Praxen werden in dem Erhebungsbogen für Gastroenterologische Praxen abgebildet.
No. The elective colonoscopies of gastroenterological practices are shown in the data entry form for gastroenterological practices.</t>
  </si>
  <si>
    <t>Vom Tumordokumentationshersteller bei Generierung automatisch zu befüllen.
Angabe des Tumordokumentationsherstellers in XML-Datei (freie Textwahl durch Hersteller, keine strukturierte Vorgabe)</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</si>
  <si>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
Angabe erfolgt durch Tumordokumentar*in und wird nicht automatisch ermittelt.</t>
  </si>
  <si>
    <r>
      <t>Gemessen in der Regel  durch starre Rektoskopie oder MRT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</si>
  <si>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1 ist zu dokumentieren, wenn synchron zu dem hier gemeldeten Primärfall ein weiteres kolorektales Karzinom behandelt wird. 
Beispiel: Wird hier der Primärfall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</si>
  <si>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5-482.0* Schlingenresektion  Inkl.: Endoskopische Mukosaresektion
5-482.1* Submuköse Exzision   Inkl.: Endoskopische submuköse Dissektion [ESD]
5-482.3 Elektrokoagulation
5-482.4 Laserkoagulation
5-482.5 Thermokoagulation
5-482.6 Kryokoagulation
5-482.7 Photodynamische Therapie
5-482.81 Vollwandexzision, lokal : Endoskopisch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</si>
  <si>
    <t xml:space="preserve">G1 = gut differenziert
G2 = mäßig differenziert
G3 = schlecht differenziert
G4 = undifferenziert
GX = nicht bestimmbar
L = low grade (G1 oder G2)
M = intermediate grade (G2 oder G3)
H = high grade (G3 oder G4)
B = Borderline
U = unbekannt
T = trifft nicht zu
Wurde eine neoadjuvante Therapie durchgeführt, kann alternativ das prätherapeutische Grading gemeldet werden:
preG1 = gut differenziert 
preG2 = mäßig differenziert
preG3 = schlecht differenziert
preG4 = undifferenziert
preGX = nicht bestimmbar
preL = low grade (G1 oder G2)
preM = intermediate grade (G2 oder G3)
preH = high grade (G3 oder G4)
preB = Borderline
preU = unbekannt
preT = trifft nicht zu
</t>
  </si>
  <si>
    <t>H4
GX | G1 | G2 | G3 | G4 | L | M | H | B | U | T | 
preGX | preG1 | preG2 | preG3 | preG4| preL | preM | preH | preB | preU | preT</t>
  </si>
  <si>
    <t>H4   Postoperative Histologie / Staging  - Prä./ postth. Grading</t>
  </si>
  <si>
    <t>Angabe für Rektum-Ca relevant.</t>
  </si>
  <si>
    <t>Lebermetastasen, die im Rahmen der Therapie des Primärtumors diagnostiziert und therapiert werden.</t>
  </si>
  <si>
    <t xml:space="preserve"> 5-482.8 5-482.80;5-482.82;5-482.8x ;5-482.9*; 5-482.a; 5-482.b; 5-482.b0;  5-482.b1 oder TVE</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</si>
  <si>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5-482.8 Full-thickness excsision, local
5-482.80 Full-thickness excsision, local : Peranal
5-482.82 Full wall excision, local : endoscopic microsurgery
5-482.8x Full wall excision, local : Other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</si>
  <si>
    <t>Wie wird die Erstlinientherapie im Rahmen der Kennzahl Nr. 10 definiert??
How is first-line therapy defined in the context of key figure no. 10?</t>
  </si>
  <si>
    <t>Mit Erstlinientherapie ist die erste systemische Therapie bei 1. Metastasierung (inkl. M1) gemeint.
First-line therapy refers to the first systemic therapy for 1st metastasis (including M1).</t>
  </si>
  <si>
    <t>a) Zählen im Zähler der Kennzahl 10 nur die Fälle, bei denen die Mutationsanalysen für RAS und für BRAF durchgeführt wurden?
b) Muss bei der RAS-Analyse immer der Mutationsstatus für NRAS und KRAS untersucht werden?
a) Do only the cases where the mutation analyses for RAS and for BRAF were carried out count in the numerator of code 10?
b) Does the RAS analysis always have to include the mutation status for NRAS and KRAS?</t>
  </si>
  <si>
    <t xml:space="preserve">
wenn C1 = 1 
ODER
C1 = 2 und 
F2 = 5-482.8; 5-482.80;5-482.82;5-482.8x ;5-482.9*; 5-482.a; 5-482.b; 5-482.b0;  5-482.b1 oder TVE</t>
  </si>
  <si>
    <t>18. Anastomoseinsuffizienzen Kolon
18. Anastomotic insufficiencies in the colon</t>
  </si>
  <si>
    <t>Qualitätsindikator der S3-Leitlinie für das Kolorektale Karzinom
Quality indicator of the Level 3 Guideline for Colorectal Carcinoma</t>
  </si>
  <si>
    <t>19. Anastomoseinsuffizienzen Rektum
19. Anastomotic insufficiences in the rectum</t>
  </si>
  <si>
    <t>20. Mortalität postoperativ
20. Postoperative mortality</t>
  </si>
  <si>
    <t>21. Lokale R0-Resektion Rektum
21. Local R0 resection in the rectum</t>
  </si>
  <si>
    <t>22. Anzeichnung Stoma-Position
22. Marking of stoma position</t>
  </si>
  <si>
    <t>Qualitätsindikator der S3-Leitlinie für das Kolorektale Karzinom
Quality indicator of the Level 3 Guideline on Colorectal Carcinoma</t>
  </si>
  <si>
    <t xml:space="preserve">Grundgesamtheit für die Kennzahl sind Zentrumsfälle mit Lebermetastase. In der Kennzahl wird nicht zwischen dem Erstauftreten und dem Rezidiv einer Lebermetastase unterschieden.
The population for the indicator are centre cases with liver metastases. The indicator does not differentiate between the first occurrence and the recurrence of a liver metastasis.
</t>
  </si>
  <si>
    <t xml:space="preserve">Die Zuordnung der Zentrumsfälle in den Nenner erfolgt über die Diagnose der Lebermetastasierung. Das Primärfall- bzw. Zentrumsfalldatum spielt keine Rolle.
The allocation of the centre cases to the denominator is based on the diagnosis of liver metastasis. The primary case or centre case date is not important.
</t>
  </si>
  <si>
    <t>Eine zweimalige Zählung pro Jahr ist theoretisch denkbar (zweimal Diagnose einer ausschließlichen Lebermetastasen).
Counting twice a year is theoretically doable (twice diagnosis of an exclusive liver metastasis).</t>
  </si>
  <si>
    <r>
      <rPr>
        <b/>
        <sz val="12"/>
        <color rgb="FFFF0000"/>
        <rFont val="Arial"/>
        <family val="2"/>
      </rPr>
      <t>24.</t>
    </r>
    <r>
      <rPr>
        <b/>
        <sz val="12"/>
        <color indexed="8"/>
        <rFont val="Arial"/>
        <family val="2"/>
      </rPr>
      <t xml:space="preserve"> Adjuvante Chemotherapien Kolon (UICC Stad. III)
</t>
    </r>
    <r>
      <rPr>
        <b/>
        <sz val="12"/>
        <color rgb="FFFF0000"/>
        <rFont val="Arial"/>
        <family val="2"/>
      </rPr>
      <t>24</t>
    </r>
    <r>
      <rPr>
        <b/>
        <sz val="12"/>
        <color theme="2" tint="-0.749992370372631"/>
        <rFont val="Arial"/>
        <family val="2"/>
      </rPr>
      <t>. Adjuvant chemotherapy: colon (UICC stage III)</t>
    </r>
  </si>
  <si>
    <r>
      <rPr>
        <sz val="10"/>
        <rFont val="Arial"/>
        <family val="2"/>
      </rPr>
      <t xml:space="preserve">Qualitätsindikator </t>
    </r>
    <r>
      <rPr>
        <sz val="10"/>
        <rFont val="Arial"/>
        <family val="2"/>
      </rPr>
      <t>der S3-Leitlinie für das Kolorektale Karzinom</t>
    </r>
    <r>
      <rPr>
        <sz val="10"/>
        <color indexed="8"/>
        <rFont val="Arial"/>
        <family val="2"/>
      </rPr>
      <t xml:space="preserve">
</t>
    </r>
    <r>
      <rPr>
        <sz val="10"/>
        <color theme="2" tint="-0.749992370372631"/>
        <rFont val="Arial"/>
        <family val="2"/>
      </rPr>
      <t xml:space="preserve">Quality indicator </t>
    </r>
    <r>
      <rPr>
        <sz val="10"/>
        <color theme="2" tint="-0.749992370372631"/>
        <rFont val="Arial"/>
        <family val="2"/>
      </rPr>
      <t>of the Level 3 Guideline on Colorectal Carcinoma</t>
    </r>
  </si>
  <si>
    <t>25. Kombinationschemotherapie bei metastasiertem KRK mit systemischer Erstlinientherapie
25. Combination chemotherapy for metastasised colorectal carcinoma with systemic first-line treatment</t>
  </si>
  <si>
    <t>26. Qualität des TME-Rektumpräparates (Angabe Pathologie)
26. Quality of the TME rectal specimen (pathology details)</t>
  </si>
  <si>
    <t>Qualitätsindikator der S3-Leitlinie für das Kolorektale Karzinom
Quality indicator of the Level 3 guideline for colorectal carcinoma</t>
  </si>
  <si>
    <t>27. Befundbericht nach operativer Resektion bei KRK 
27. Diagnostic report after surgical resection of colorectal carcinoma</t>
  </si>
  <si>
    <t xml:space="preserve">  GX | G1 | G2 | G3 | G4  | L | M | H | B | 
 preG1 | preG2 | preG3 | preG4 | preL | preM | preH | preB</t>
  </si>
  <si>
    <t>28. Lymphknotenuntersuchung
28. Lymph node examination</t>
  </si>
  <si>
    <t>29. Beginn der adjuvanten systemischen Therapie
29. Initiation of adjuvant systemic therapy</t>
  </si>
  <si>
    <t>siehe Zähler Kennzahl Nr. 24
see numerator indicator no. 24</t>
  </si>
  <si>
    <t xml:space="preserve">31. Strahlentherapiedosis pro Zeit
31. Radiotherapy - dosage per time unit </t>
  </si>
  <si>
    <t xml:space="preserve">Keine Verbindlichkeit im Auditjahr 2021
Kennzahl wird aktuell organübergreifend definiert. Eine verbindliche Darlegung der Kennzahl in dem Auditjahr 2021 ist unabhg. der geführten Diskussionen nicht vorgesehen. </t>
  </si>
  <si>
    <t xml:space="preserve">Not binding in audit year 2021   
A comprehensive definition of the indicator for all organs is currently being prepared. Mandatory documentation of this indicator is not envisaged, irrespective of the results of the current discussions.  </t>
  </si>
  <si>
    <r>
      <rPr>
        <sz val="8"/>
        <rFont val="Arial"/>
        <family val="2"/>
      </rPr>
      <t>Primärfälle. mit pos. Pat.fragebogen (</t>
    </r>
    <r>
      <rPr>
        <sz val="8"/>
        <color rgb="FFFF0000"/>
        <rFont val="Arial"/>
        <family val="2"/>
      </rPr>
      <t>mind.</t>
    </r>
    <r>
      <rPr>
        <sz val="8"/>
        <rFont val="Arial"/>
        <family val="2"/>
      </rPr>
      <t xml:space="preserve"> eine der Fragen </t>
    </r>
    <r>
      <rPr>
        <strike/>
        <sz val="8"/>
        <color rgb="FFFF0000"/>
        <rFont val="Arial"/>
        <family val="2"/>
      </rPr>
      <t>2-6</t>
    </r>
    <r>
      <rPr>
        <sz val="8"/>
        <color rgb="FFFF0000"/>
        <rFont val="Arial"/>
        <family val="2"/>
      </rPr>
      <t xml:space="preserve"> </t>
    </r>
    <r>
      <rPr>
        <sz val="8"/>
        <rFont val="Arial"/>
        <family val="2"/>
      </rPr>
      <t xml:space="preserve">mit "ja" </t>
    </r>
    <r>
      <rPr>
        <sz val="8"/>
        <color rgb="FFFF0000"/>
        <rFont val="Arial"/>
        <family val="2"/>
      </rPr>
      <t>beantwortet</t>
    </r>
    <r>
      <rPr>
        <sz val="8"/>
        <rFont val="Arial"/>
        <family val="2"/>
      </rPr>
      <t>)</t>
    </r>
    <r>
      <rPr>
        <sz val="8"/>
        <color rgb="FFFF0000"/>
        <rFont val="Arial"/>
        <family val="2"/>
      </rPr>
      <t xml:space="preserve">
</t>
    </r>
    <r>
      <rPr>
        <sz val="8"/>
        <color rgb="FF494529"/>
        <rFont val="Arial"/>
        <family val="2"/>
      </rPr>
      <t>(Primary cases with a positive patient questionnaire)</t>
    </r>
  </si>
  <si>
    <t>Adenokarzinom o.n.A. *
(Adenocarcinoma, not otherwise specified (NOS))</t>
  </si>
  <si>
    <t>Anlage EB L1.1 (Auditjahr 2022 / Kennzahlenjahr 2021)</t>
  </si>
  <si>
    <t>EB/ LL</t>
  </si>
  <si>
    <t>LL QI</t>
  </si>
  <si>
    <t>LLQI</t>
  </si>
  <si>
    <t>Operationen des Nenners mit Revisionsoperationen infolge von perioperativen Komplikationen innerhalb von 30 d nach OP (nicht gezählt werden: diagnostische Spüllaparoskopien)</t>
  </si>
  <si>
    <t xml:space="preserve">
Lebermetastasenresektion am operativen Standort des Darmkrebszentrums durchgeführt
(Teilmenge Zähler 23a)</t>
  </si>
  <si>
    <t>Lebermetastasenresektion außerhalb des operativen Standortes des Darmkrebszentrums</t>
  </si>
  <si>
    <t xml:space="preserve">Keine Verbindlichkeit im Auditjahr 2022
Kennzahl wird aktuell organübergreifend definiert. Eine verbindliche Darlegung der Kennzahl in dem Auditjahr 2022 ist unabhg. der geführten Diskussionen nicht vorgesehen. </t>
  </si>
  <si>
    <t>Nr. 23b Lebermetastasenresekti-on am operativen Standort des DZ durchgeführt
(Liver metastasis resection at the surgical site of the Colorectal Cancer Centre)</t>
  </si>
  <si>
    <t>Nr. 23c Lebermetastasen-resektion außerhalb des operativen Standorts des DZ durchgeführt
(Liver metastasis resection outside the surgical site of the Colorectal Cancer Centre)</t>
  </si>
  <si>
    <r>
      <t xml:space="preserve">Lebermetastasenresektion am operativen Standort des Darmkrebszentrums durchgeführt
(Teilmenge Zähler 23a)
</t>
    </r>
    <r>
      <rPr>
        <sz val="8"/>
        <rFont val="Arial"/>
        <family val="2"/>
      </rPr>
      <t>Liver metastasis resection performed at the surgical site of the Colorectal Cancer Centre (subset of  numerator 23a)</t>
    </r>
  </si>
  <si>
    <t>Lebermetastasenresektion außerhalb des operativen Standortes des Darmkrebszentrums durchgeführt
(Teilmenge Zähler 23a)
Liver metastasis resection performed outside the surgical site of the Colorectal Cancer Centre (subset of numerator 23a)</t>
  </si>
  <si>
    <t>Die jeweilige Eingabe oder Änderung  "Anzahl / Zähler / Nenner" (gepunktete Felder) ist nur im Tabellenblatt "Basisdaten" möglich, die Übertragung erfolgt automatisch. 
Der Zähler ist immer eine Teilmenge des Nenners (Ausnahme: Kennzahl 6 - Anteil Studienpatienten).
Die für das Auditjahr 2021 / Kennzahlenjahr 2020 optionalen Kennzahlen sind im Auditjahr 2022 / Kennzahlenjahr 2021 verbindlich abzubilden.</t>
  </si>
  <si>
    <r>
      <t>2021</t>
    </r>
    <r>
      <rPr>
        <sz val="9"/>
        <color rgb="FFFF0000"/>
        <rFont val="Arial"/>
        <family val="2"/>
      </rPr>
      <t xml:space="preserve"> </t>
    </r>
    <r>
      <rPr>
        <vertAlign val="superscript"/>
        <sz val="9"/>
        <color rgb="FFFF0000"/>
        <rFont val="Arial"/>
        <family val="2"/>
      </rPr>
      <t>9)</t>
    </r>
  </si>
  <si>
    <t xml:space="preserve">      Ø Follow-Up Quote der Jahre 2017-2019</t>
  </si>
  <si>
    <r>
      <t xml:space="preserve">Diagnose Zweitmalignom im Verlauf </t>
    </r>
    <r>
      <rPr>
        <vertAlign val="superscript"/>
        <sz val="8"/>
        <color rgb="FFFF0000"/>
        <rFont val="Arial"/>
        <family val="2"/>
      </rPr>
      <t>10)</t>
    </r>
  </si>
  <si>
    <r>
      <rPr>
        <vertAlign val="superscript"/>
        <sz val="8"/>
        <color rgb="FFFF0000"/>
        <rFont val="Arial"/>
        <family val="2"/>
      </rPr>
      <t>10)</t>
    </r>
    <r>
      <rPr>
        <sz val="8"/>
        <color rgb="FFFF0000"/>
        <rFont val="Arial"/>
        <family val="2"/>
      </rPr>
      <t xml:space="preserve"> Basaliome (= Basalzellneoplasien, C44, ICD-O3 809-811 Histologie) werden nicht als Zweittumor gezählt.</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</si>
  <si>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</si>
  <si>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r>
      <t xml:space="preserve">Wenn ein Pat. an mehreren Dickdarm-Karzinomen erkrankt sind: wie wird das dann berechnet?
</t>
    </r>
    <r>
      <rPr>
        <sz val="8"/>
        <color rgb="FF494529"/>
        <rFont val="Arial"/>
        <family val="2"/>
      </rPr>
      <t>If a patient is suffering from several carcinomas in the colon: how is the situation calculated?</t>
    </r>
  </si>
  <si>
    <r>
      <t xml:space="preserve">notwendig zur Bestimmung, ob Pat. palliativer Primärfall ist
</t>
    </r>
    <r>
      <rPr>
        <sz val="8"/>
        <color rgb="FF494529"/>
        <rFont val="Arial"/>
        <family val="2"/>
      </rPr>
      <t>Necessary to determine whether the patient is a palliative primary case</t>
    </r>
  </si>
  <si>
    <r>
      <t xml:space="preserve">Wie wird ein Pat. gezählt, bei dem der Primärtumor mit palliativer Intention entfernt wird? 
</t>
    </r>
    <r>
      <rPr>
        <sz val="8"/>
        <color rgb="FF494529"/>
        <rFont val="Arial"/>
        <family val="2"/>
      </rPr>
      <t>How is a patient counted in whom the primary tumour is removed with palliative intent?</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</si>
  <si>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</si>
  <si>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t xml:space="preserve">notwendig zur Bestimmung, ob Pat. ein kurativer Primärfall ist
</t>
    </r>
    <r>
      <rPr>
        <sz val="8"/>
        <color rgb="FF494529"/>
        <rFont val="Arial"/>
        <family val="2"/>
      </rPr>
      <t>Necessary to determine whether the patient is a curative primary case</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</si>
  <si>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</si>
  <si>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Pat. mit neuaufgetretenem Rezidiv und/oder Fernmetastasen
</t>
    </r>
    <r>
      <rPr>
        <sz val="8"/>
        <color theme="2" tint="-0.749992370372631"/>
        <rFont val="Arial"/>
        <family val="2"/>
      </rPr>
      <t>(Patients with new recurrence and/or distant metastases)</t>
    </r>
  </si>
  <si>
    <r>
      <t xml:space="preserve">Per definitionem können nur Pat. vorgestellt werden, die nicht notfall-therapiert werden müssen
</t>
    </r>
    <r>
      <rPr>
        <sz val="8"/>
        <color rgb="FF494529"/>
        <rFont val="Arial"/>
        <family val="2"/>
      </rPr>
      <t>By definition, only patients who do not have to undergo emergency surgery can be presented</t>
    </r>
  </si>
  <si>
    <t>Prätherapeutische Vorstellung von Pat., die eine TVE erhalten</t>
  </si>
  <si>
    <r>
      <t>Pat.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</si>
  <si>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Nein, nur elektive therapierte Pat..
</t>
    </r>
    <r>
      <rPr>
        <sz val="8"/>
        <color theme="2" tint="-0.749992370372631"/>
        <rFont val="Arial"/>
        <family val="2"/>
      </rPr>
      <t>No, only electively treated patients.</t>
    </r>
  </si>
  <si>
    <r>
      <t xml:space="preserve">Wann soll der Pat. vorgestellt werden?
</t>
    </r>
    <r>
      <rPr>
        <sz val="8"/>
        <color theme="2" tint="-0.749992370372631"/>
        <rFont val="Arial"/>
        <family val="2"/>
      </rPr>
      <t>When should the patient be presented?</t>
    </r>
  </si>
  <si>
    <t>Pat. mit neuaufgetretenem Rezidiv und/oder Fernmetastasen 
(= Kennzahl 1)
(Patients with new relapse and / or new metastases)</t>
  </si>
  <si>
    <r>
      <t>Pat.</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</si>
  <si>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Elektive Pat. mit RK und alle elektiven Pat. mit KK Stad. IV
</t>
    </r>
    <r>
      <rPr>
        <sz val="8"/>
        <color theme="2" tint="-0.749992370372631"/>
        <rFont val="Arial"/>
        <family val="2"/>
      </rPr>
      <t>(Elective Patients with rectal carcinoma and elective patients with stage IV colon carcinoma)</t>
    </r>
  </si>
  <si>
    <r>
      <t xml:space="preserve">Zählen auch Pat.,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</si>
  <si>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Alle Pat.,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</si>
  <si>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Der Begriff postoperativ bezi</t>
    </r>
    <r>
      <rPr>
        <sz val="8"/>
        <rFont val="Arial"/>
        <family val="2"/>
      </rPr>
      <t>eht sich auch auf die posttherapeutisch (nach endoskopischem Eingriff)</t>
    </r>
    <r>
      <rPr>
        <sz val="8"/>
        <color indexed="8"/>
        <rFont val="Arial"/>
        <family val="2"/>
      </rPr>
      <t xml:space="preserve"> vorgestellten Pat.. </t>
    </r>
    <r>
      <rPr>
        <sz val="8"/>
        <rFont val="Arial"/>
        <family val="2"/>
      </rPr>
      <t xml:space="preserve">Pat.,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</si>
  <si>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rPr>
        <sz val="8"/>
        <rFont val="Arial"/>
        <family val="2"/>
      </rPr>
      <t>Müssen postoperativ verstorbene Pat.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</si>
  <si>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 werden für den Nenner gezählt, müssen aber nicht in der Tumorkonferenz vorgestellt werden, d.h. sie werden nicht für den Zähler gezählt. Postoperativ/-interventionell verstorbene Pat.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</si>
  <si>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r>
      <t>Pat.</t>
    </r>
    <r>
      <rPr>
        <sz val="8"/>
        <color theme="2" tint="-0.749992370372631"/>
        <rFont val="Arial"/>
        <family val="2"/>
      </rPr>
      <t xml:space="preserve"> des Nenners</t>
    </r>
    <r>
      <rPr>
        <sz val="8"/>
        <rFont val="Arial"/>
        <family val="2"/>
      </rPr>
      <t xml:space="preserve">, die stationär oder ambulant psychoonkologisch betreut wurden (Gesprächsdauer ≥ 25 Min.)
</t>
    </r>
    <r>
      <rPr>
        <sz val="8"/>
        <color theme="2" tint="-0.749992370372631"/>
        <rFont val="Arial"/>
        <family val="2"/>
      </rPr>
      <t>(Patients of the denominator who received inpatient or outpatient psycho-oncologic counselling (length of session ≥ 25 min.))</t>
    </r>
  </si>
  <si>
    <t>Primärfälle Gesamt + Pat. mit neuaufgetretenem Rezidiv und/oder Fernmetastasen 
(= Kennzahl 1)
(Total primary cases + patients with new relapse and /or new metastases)</t>
  </si>
  <si>
    <r>
      <t xml:space="preserve">Was ist mit peri- und postoperativ verstorbenen Pat.? 
</t>
    </r>
    <r>
      <rPr>
        <sz val="8"/>
        <color rgb="FF494529"/>
        <rFont val="Arial"/>
        <family val="2"/>
      </rPr>
      <t>What about patients who die perioperatively and postoperatively?</t>
    </r>
  </si>
  <si>
    <r>
      <t xml:space="preserve">Zentrumsfälle (Primärfälle, Pat. mit Rezidiv bzw. Fernmetastasierung)
</t>
    </r>
    <r>
      <rPr>
        <sz val="8"/>
        <color rgb="FF494529"/>
        <rFont val="Arial"/>
        <family val="2"/>
      </rPr>
      <t>(Centre case (primary cases, patients with recurrence or distant metastases))</t>
    </r>
  </si>
  <si>
    <t>Pat. mit neuaufgetretenem Rezidiv und/oder Fernmetastasen</t>
  </si>
  <si>
    <r>
      <t xml:space="preserve">Nenner  Nr. 4a
</t>
    </r>
    <r>
      <rPr>
        <sz val="8"/>
        <color rgb="FF494529"/>
        <rFont val="Arial"/>
        <family val="2"/>
      </rPr>
      <t>(Denominator no. 4a)</t>
    </r>
  </si>
  <si>
    <r>
      <t xml:space="preserve">Pat. des Nenners, die stationär oder ambulant durch den Sozialdienst beraten wurden
</t>
    </r>
    <r>
      <rPr>
        <sz val="8"/>
        <color theme="2" tint="-0.749992370372631"/>
        <rFont val="Arial"/>
        <family val="2"/>
      </rPr>
      <t>(Inpatients or outpatients of the denominator  who received  counselling from the social services)</t>
    </r>
  </si>
  <si>
    <r>
      <t>Primärfälle Gesamt + Pat. mit neuaufgetretenem Rezidiv und/oder Fernmetastasen (=Kennzahl 1)
(Total primary cases + patients with new relapse and or new metastases</t>
    </r>
    <r>
      <rPr>
        <strike/>
        <sz val="8"/>
        <rFont val="Arial"/>
        <family val="2"/>
      </rPr>
      <t>)</t>
    </r>
  </si>
  <si>
    <t>Nenner  Nr. 5a
(Denominator no. 5a)</t>
  </si>
  <si>
    <t>Nenner  Nr. 5b
(Denominator no. 5b)</t>
  </si>
  <si>
    <r>
      <t xml:space="preserve">P5
0 = Pat. wurde nicht vom Sozialdienst beraten
1 = Pat. wurde vom Sozialdienst beraten
9 = unbekannt
</t>
    </r>
    <r>
      <rPr>
        <sz val="8"/>
        <color rgb="FF494529"/>
        <rFont val="Arial"/>
        <family val="2"/>
      </rPr>
      <t xml:space="preserve">P5
0 = patient was not counselled by social services
1 = patient was counselled by social services
9 = not known
</t>
    </r>
  </si>
  <si>
    <r>
      <t xml:space="preserve">Pat.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</si>
  <si>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Alle Fälle des DZ, die in eine interventionelle/nicht-interventionelle oder kolorektale Präventionsstudie mit Ethikvotum eingebracht wurden (Pat. müssen nicht Teil des Nenners sein, entscheidend ist, dass Pat. im Kennzahlenjahr in die Studie eingebracht wurde; Zahlzeitpunkt: Einbringung des Pat.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</si>
  <si>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alle am Zentrum im Kalenderjahr therapierten Pat.
</t>
    </r>
    <r>
      <rPr>
        <sz val="8"/>
        <color rgb="FF494529"/>
        <rFont val="Arial"/>
        <family val="2"/>
      </rPr>
      <t>(All patients treated at the centre during the calendar year)</t>
    </r>
  </si>
  <si>
    <r>
      <t xml:space="preserve">alle anderen therapierten KRK-Pat.
</t>
    </r>
    <r>
      <rPr>
        <sz val="8"/>
        <color rgb="FF494529"/>
        <rFont val="Arial"/>
        <family val="2"/>
      </rPr>
      <t>(All other CRC patients treated)</t>
    </r>
  </si>
  <si>
    <r>
      <t xml:space="preserve">Pat. mit Wiedererkrankung
</t>
    </r>
    <r>
      <rPr>
        <sz val="8"/>
        <color rgb="FF494529"/>
        <rFont val="Arial"/>
        <family val="2"/>
      </rPr>
      <t>(Patients with recurrent disease)</t>
    </r>
  </si>
  <si>
    <r>
      <t xml:space="preserve">Palliativpat.
</t>
    </r>
    <r>
      <rPr>
        <sz val="8"/>
        <color rgb="FF494529"/>
        <rFont val="Arial"/>
        <family val="2"/>
      </rPr>
      <t>(Pallative patients)</t>
    </r>
  </si>
  <si>
    <r>
      <t xml:space="preserve">Nachsorgepat.
</t>
    </r>
    <r>
      <rPr>
        <sz val="8"/>
        <color rgb="FF494529"/>
        <rFont val="Arial"/>
        <family val="2"/>
      </rPr>
      <t>(Follow-up patients)</t>
    </r>
  </si>
  <si>
    <r>
      <t xml:space="preserve">Zählen hier Follow-Up Pat. im Zähler?
</t>
    </r>
    <r>
      <rPr>
        <sz val="8"/>
        <color rgb="FF494529"/>
        <rFont val="Arial"/>
        <family val="2"/>
      </rPr>
      <t>Are follow-up patients included in the numerator here?</t>
    </r>
  </si>
  <si>
    <r>
      <t xml:space="preserve">Nein, Follow-Up Pat. dürfen für die Studienquote nicht gezählt werden.
</t>
    </r>
    <r>
      <rPr>
        <sz val="8"/>
        <color rgb="FF494529"/>
        <rFont val="Arial"/>
        <family val="2"/>
      </rPr>
      <t>No, follow-up patients may not be counted towards the research study quota.</t>
    </r>
  </si>
  <si>
    <t>6b</t>
  </si>
  <si>
    <t>6a</t>
  </si>
  <si>
    <r>
      <t xml:space="preserve">Primärfälle, die im Kennzahlenjahr in eine Studie mit Ethikvotum worden sind
</t>
    </r>
    <r>
      <rPr>
        <sz val="8"/>
        <color rgb="FF494529"/>
        <rFont val="Arial"/>
        <family val="2"/>
      </rPr>
      <t>(Primary cases who were included in a study subject to an ethics vote in the indicator year)</t>
    </r>
  </si>
  <si>
    <r>
      <t xml:space="preserve">In der XML-OncoBox wird nur die Studienquote für die Primärfälle errechnet (die anderen Pat.,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</si>
  <si>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 dürfen für die Studienquote nicht gezählt werden.
</t>
    </r>
    <r>
      <rPr>
        <sz val="8"/>
        <color rgb="FF494529"/>
        <rFont val="Arial"/>
        <family val="2"/>
      </rPr>
      <t>No, follow-up patients may not be included for the study quota.</t>
    </r>
  </si>
  <si>
    <r>
      <t xml:space="preserve">Im Kennzahlenjahr in Studie eingebracht
</t>
    </r>
    <r>
      <rPr>
        <sz val="8"/>
        <color rgb="FF494529"/>
        <rFont val="Arial"/>
        <family val="2"/>
      </rPr>
      <t>(Included in research study in the indicator year)</t>
    </r>
  </si>
  <si>
    <r>
      <t xml:space="preserve">Nenner Nr. 6a
</t>
    </r>
    <r>
      <rPr>
        <sz val="8"/>
        <color rgb="FF494529"/>
        <rFont val="Arial"/>
        <family val="2"/>
      </rPr>
      <t>(Denominator no. 6a)</t>
    </r>
  </si>
  <si>
    <r>
      <t xml:space="preserve">Nenner Nr. 6b
</t>
    </r>
    <r>
      <rPr>
        <sz val="8"/>
        <color rgb="FF494529"/>
        <rFont val="Arial"/>
        <family val="2"/>
      </rPr>
      <t>(Denominator no. 6b)</t>
    </r>
  </si>
  <si>
    <r>
      <t xml:space="preserve">Primärfälle mit einem KRK, die einen Pat.fragebogen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</si>
  <si>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Wann werden die Pat.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</si>
  <si>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P2
1 = nicht-interventionelle Studie
2 = interventionelle Studie
9 = Studienpat., aber unklar, ob nicht-interventionell / interventionell
</t>
    </r>
    <r>
      <rPr>
        <sz val="8"/>
        <color rgb="FF494529"/>
        <rFont val="Arial"/>
        <family val="2"/>
      </rPr>
      <t xml:space="preserve">P2
1 = noninterventional study
2 = interventional study
9 = study patient, but not clear whether noninterventional / interventional
</t>
    </r>
  </si>
  <si>
    <r>
      <t xml:space="preserve">Pat. des Nenners mit immunhistochemischer Bestimmung d. MMR-Proteine
</t>
    </r>
    <r>
      <rPr>
        <sz val="8"/>
        <color theme="2" tint="-0.749992370372631"/>
        <rFont val="Arial"/>
        <family val="2"/>
      </rPr>
      <t>(Patients of the denominator with immunohistochemical assessment of mismatch repair (MMR) proteins)</t>
    </r>
  </si>
  <si>
    <r>
      <t xml:space="preserve">Pat. mit metastasiertem KRK und Erstlinientherapie
</t>
    </r>
    <r>
      <rPr>
        <sz val="8"/>
        <color theme="0" tint="-0.499984740745262"/>
        <rFont val="Arial"/>
        <family val="2"/>
      </rPr>
      <t>Patients with metastasised colorectal carcinoma and systemic first-line therapy</t>
    </r>
  </si>
  <si>
    <r>
      <t xml:space="preserve">Pat. mit der Erstdiagnose KRK &lt; 50 Jahre
</t>
    </r>
    <r>
      <rPr>
        <sz val="8"/>
        <color rgb="FF494529"/>
        <rFont val="Arial"/>
        <family val="2"/>
      </rPr>
      <t>(Patients with a first diagnosis of CRC &lt; 50 years of age)</t>
    </r>
  </si>
  <si>
    <r>
      <t xml:space="preserve">Pat. &lt; 50 Jahre
</t>
    </r>
    <r>
      <rPr>
        <sz val="8"/>
        <color rgb="FF494529"/>
        <rFont val="Arial"/>
        <family val="2"/>
      </rPr>
      <t>(Patients aged &lt; 50 years)</t>
    </r>
  </si>
  <si>
    <r>
      <t xml:space="preserve">Pat. ≥ 50
</t>
    </r>
    <r>
      <rPr>
        <sz val="8"/>
        <color rgb="FF494529"/>
        <rFont val="Arial"/>
        <family val="2"/>
      </rPr>
      <t>(Patients aged ≥ 50)</t>
    </r>
  </si>
  <si>
    <r>
      <t xml:space="preserve">Bezieht sich diese Anforderung nur auf primärmetastasierte Pat.?
</t>
    </r>
    <r>
      <rPr>
        <sz val="8"/>
        <color theme="2" tint="-0.749992370372631"/>
        <rFont val="Arial"/>
        <family val="2"/>
      </rPr>
      <t>Does this requirement only apply to primary metastatic patients?</t>
    </r>
  </si>
  <si>
    <r>
      <t xml:space="preserve">Nein, im Nenner sind ebenfalls Pat., bei denen im Verlauf eine Metastasierung erstmalig auftritt und eine Erstlinientherapie durchgeführt werden soll (da also nicht nur Primärfälle berücksichtigt werden, keine Berechnung über OncoBox möglich).
</t>
    </r>
    <r>
      <rPr>
        <sz val="8"/>
        <color theme="2" tint="-0.749992370372631"/>
        <rFont val="Arial"/>
        <family val="2"/>
      </rPr>
      <t>No, the denominator also includes patients in whom metastasis occurs for the first time in the course of the disease and who are to receive first-line therapy (since not only primary cases are taken into account, no calculation via OncoBox is possible).</t>
    </r>
  </si>
  <si>
    <t xml:space="preserve">a) Es handelt sich um eine „Und“-Verbindung, um für den Pat. möglichst alle Therapieoptionen zu erfassen.
Wenn keine RAS-Mutation nachgewiesen wird (= negativ), dann soll zusätzlich BRAF-Testung erfolgen (Stufendiagnostik). Ist beides erfolgt, kann der Pat. für den Zähler gewertet werden.
Wenn eine RAS-Mutation nachgewiesen wird (= positiv), entfällt die BRAF-Testung gemäß Leitlinie. In diesem Fall kann der Pat. ebenfalls für den Zähler gewertet werden.
b) Wenn eine der beiden Mutationen (NRAS/KRAS) nachgewiesen wird, muss die jeweilig andere Analyse nicht durchgeführt werden, um die Pat. für den Zähler zu zählen. 
a) This is an "and" connection in order to record as many treatment options as possible for the patient.
If no RAS mutation is detected (= negative), then BRAF testing should also be carried out (stepwise diagnosis). If both are done, the patient can be counted for the numerator.
If a RAS mutation is detected (= positive), then BRAF testing according to the guideline is not required. In this case the patient can also be counted for the numerator.
b) If one of the two mutations (NRAS/KRAS) is detected, the respective other analysis does not have to be performed to count the patient for the numerator. </t>
  </si>
  <si>
    <r>
      <t xml:space="preserve">Therapeutische Koloskopien mit Schlingenpolypektomien je koloskopierende Einheit (nicht nur Pat. DZ)
</t>
    </r>
    <r>
      <rPr>
        <sz val="8"/>
        <color theme="2" tint="-0.749992370372631"/>
        <rFont val="Arial"/>
        <family val="2"/>
      </rPr>
      <t>(Therapeutic colonoscopies with loop polypectomy per colonoscopy unit (not only Colorectal Cancer Centre patients))</t>
    </r>
  </si>
  <si>
    <r>
      <t xml:space="preserve">Beziehen sich die Kennzahlen zu den Koloskopien auf die Prozeduren oder auf den Pat.?
</t>
    </r>
    <r>
      <rPr>
        <sz val="8"/>
        <color theme="2" tint="-0.749992370372631"/>
        <rFont val="Arial"/>
        <family val="2"/>
      </rPr>
      <t>Do the quality indicators for coloscopies refer to the procedures or the patients?</t>
    </r>
  </si>
  <si>
    <r>
      <t xml:space="preserve">Elektive Koloskopien je koloskopierende Einheit des Darmkrebszentrums (nicht nur Pat.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</si>
  <si>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 des Nenners mit Angabe des Abstands zur mesorektalen Faszie im Befundbericht
</t>
    </r>
    <r>
      <rPr>
        <sz val="8"/>
        <color rgb="FF494529"/>
        <rFont val="Arial"/>
        <family val="2"/>
      </rPr>
      <t>(Patients of the denominator with information on distance to mesorectal fascia in the diagnostic report)</t>
    </r>
  </si>
  <si>
    <r>
      <t xml:space="preserve">Pat.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</si>
  <si>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Welche Zählweise ist die richtige: pro Pat. oder Anzahl der Operationen?
</t>
    </r>
    <r>
      <rPr>
        <sz val="8"/>
        <color rgb="FF494529"/>
        <rFont val="Arial"/>
        <family val="2"/>
      </rPr>
      <t>Which method of counting is correct: per patient or per number of operations?</t>
    </r>
  </si>
  <si>
    <r>
      <t xml:space="preserve">Pat.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</si>
  <si>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t xml:space="preserve">Pat. mit KK, bei denen in einer elektiven Tumorresektion eine Anastomose angelegt wurde
</t>
    </r>
    <r>
      <rPr>
        <sz val="8"/>
        <color rgb="FF494529"/>
        <rFont val="Arial"/>
        <family val="2"/>
      </rPr>
      <t>(Patients with colon cancer in whom anastomosis was performed in an elective tumour resection)</t>
    </r>
  </si>
  <si>
    <r>
      <t xml:space="preserve">Pat.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</si>
  <si>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Pat.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</si>
  <si>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 xml:space="preserve">Pat. des Nenners, die innerhalb von 30 d postoperativ verstorben sind
</t>
    </r>
    <r>
      <rPr>
        <sz val="8"/>
        <color theme="2" tint="-0.749992370372631"/>
        <rFont val="Arial"/>
        <family val="2"/>
      </rPr>
      <t>(Patients of the denominator who died within 30d post-operative)</t>
    </r>
  </si>
  <si>
    <r>
      <t>Elektiv operierte Pat. (ohne TVE)</t>
    </r>
    <r>
      <rPr>
        <sz val="8"/>
        <color rgb="FFFF0000"/>
        <rFont val="Arial"/>
        <family val="2"/>
      </rPr>
      <t xml:space="preserve">
</t>
    </r>
    <r>
      <rPr>
        <sz val="8"/>
        <color rgb="FF494529"/>
        <rFont val="Arial"/>
        <family val="2"/>
      </rPr>
      <t>(Patients with elective surgery (without transanal wall resection))</t>
    </r>
  </si>
  <si>
    <r>
      <t xml:space="preserve">Sind Notfallpat. im Nenner auch zu berücksichtigen?
</t>
    </r>
    <r>
      <rPr>
        <sz val="8"/>
        <color rgb="FF494529"/>
        <rFont val="Arial"/>
        <family val="2"/>
      </rPr>
      <t>Should emergency patients also be included in the denominator?</t>
    </r>
  </si>
  <si>
    <r>
      <t xml:space="preserve">Sind Notfallpat. im Nenner auch zu berücksichtigen?
</t>
    </r>
    <r>
      <rPr>
        <sz val="8"/>
        <color theme="2" tint="-0.749992370372631"/>
        <rFont val="Arial"/>
        <family val="2"/>
      </rPr>
      <t>Should emergency patients also be included in the denominator?</t>
    </r>
  </si>
  <si>
    <r>
      <t xml:space="preserve">Ist der Tumor trotz palliativer Gesamtsituation reseziert  (z.B. Tumorstenose bei Peritonealkarzinose oder diffuser Lebermetastasierung): muss dieser Pat.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</si>
  <si>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Pat. des Nenners mit präoperativer Anzeichnung der Stomaposition
</t>
    </r>
    <r>
      <rPr>
        <sz val="8"/>
        <color theme="2" tint="-0.749992370372631"/>
        <rFont val="Arial"/>
        <family val="2"/>
      </rPr>
      <t>(Patients of the denominator with preoperative marking of stoma position)</t>
    </r>
  </si>
  <si>
    <r>
      <t>Pat.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</si>
  <si>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rPr>
        <strike/>
        <sz val="8"/>
        <color rgb="FFFF0000"/>
        <rFont val="Arial"/>
        <family val="2"/>
      </rPr>
      <t>Primärfälle</t>
    </r>
    <r>
      <rPr>
        <sz val="8"/>
        <rFont val="Arial"/>
        <family val="2"/>
      </rPr>
      <t xml:space="preserve"> </t>
    </r>
    <r>
      <rPr>
        <sz val="8"/>
        <color rgb="FFFF0000"/>
        <rFont val="Arial"/>
        <family val="2"/>
      </rPr>
      <t xml:space="preserve">Pat. </t>
    </r>
    <r>
      <rPr>
        <sz val="8"/>
        <rFont val="Arial"/>
        <family val="2"/>
      </rPr>
      <t xml:space="preserve">des Nenners, die eine Lebermetastasenresektion erhalten
</t>
    </r>
    <r>
      <rPr>
        <sz val="8"/>
        <color theme="2" tint="-0.749992370372631"/>
        <rFont val="Arial"/>
        <family val="2"/>
      </rPr>
      <t>(</t>
    </r>
    <r>
      <rPr>
        <strike/>
        <sz val="8"/>
        <color rgb="FFFF0000"/>
        <rFont val="Arial"/>
        <family val="2"/>
      </rPr>
      <t>Primary-case</t>
    </r>
    <r>
      <rPr>
        <sz val="8"/>
        <color theme="2" tint="-0.749992370372631"/>
        <rFont val="Arial"/>
        <family val="2"/>
      </rPr>
      <t xml:space="preserve"> patients of the denominator who underwent resection of liver metastases)</t>
    </r>
  </si>
  <si>
    <r>
      <t>Pat. des Zentrums mit metastasiertem KRK und
1. ausschließlicher Lebermetastasierung (primär oder im Kennzahlenjahr neuaufgetreten) ohne Leber-spezifische Chemotherapie
(Z</t>
    </r>
    <r>
      <rPr>
        <sz val="8"/>
        <color rgb="FFFF0000"/>
        <rFont val="Arial"/>
        <family val="2"/>
      </rPr>
      <t>ä</t>
    </r>
    <r>
      <rPr>
        <strike/>
        <sz val="8"/>
        <color rgb="FFFF0000"/>
        <rFont val="Arial"/>
        <family val="2"/>
      </rPr>
      <t>a</t>
    </r>
    <r>
      <rPr>
        <sz val="8"/>
        <rFont val="Arial"/>
        <family val="2"/>
      </rPr>
      <t>hlzeitpunkt: Diagnosedatum Lebermetastase)
oder
2. ausschließlicher Lebermeta-stasierung, die eine Chemotherapie wegen der Lebermetastasierung erhalten haben
(Z</t>
    </r>
    <r>
      <rPr>
        <sz val="8"/>
        <color rgb="FFFF0000"/>
        <rFont val="Arial"/>
        <family val="2"/>
      </rPr>
      <t>ä</t>
    </r>
    <r>
      <rPr>
        <strike/>
        <sz val="8"/>
        <color rgb="FFFF0000"/>
        <rFont val="Arial"/>
        <family val="2"/>
      </rPr>
      <t>a</t>
    </r>
    <r>
      <rPr>
        <sz val="8"/>
        <rFont val="Arial"/>
        <family val="2"/>
      </rPr>
      <t xml:space="preserve">hlzeitpunkt: Ende CHTH im Kennzahlenjahr)
Patients of the Centre with metastatic colorectal carcinoma and
1. exclusive liver metastasis (primary or newly occurring in the indicator year) without liver-specific chemotherapy
(date of counting: date of diagnosis of the liver metastasis)
or
2. exclusive liver metastasis, who have received chemotherapy for liver metastasis
(date of counting: end of chemotherapy in the indicator year)
</t>
    </r>
  </si>
  <si>
    <r>
      <t xml:space="preserve">Pat. des Nenners, die eine adjuvante Chemotherapie erhalten haben
</t>
    </r>
    <r>
      <rPr>
        <sz val="8"/>
        <color theme="2" tint="-0.749992370372631"/>
        <rFont val="Arial"/>
        <family val="2"/>
      </rPr>
      <t>(Patients of the denominator who received adjuvant chemotherapy)</t>
    </r>
  </si>
  <si>
    <r>
      <rPr>
        <sz val="8"/>
        <rFont val="Arial"/>
        <family val="2"/>
      </rPr>
      <t>Pat.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</si>
  <si>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Alle Fälle im Nenner (Pat.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</si>
  <si>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</si>
  <si>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t>Pat. ≤ 75 Jahre alt
Patients  ≤  75 years of age</t>
  </si>
  <si>
    <r>
      <t xml:space="preserve">Pat. ≤ 75 Jahre bei Erstdiagnose
</t>
    </r>
    <r>
      <rPr>
        <sz val="8"/>
        <color theme="2" tint="-0.749992370372631"/>
        <rFont val="Arial"/>
        <family val="2"/>
      </rPr>
      <t>Patients ≤ 75 years at initial diagnosis</t>
    </r>
  </si>
  <si>
    <r>
      <t xml:space="preserve">Pat. des Nenners mit Kombinationschemotherapie
</t>
    </r>
    <r>
      <rPr>
        <sz val="8"/>
        <color theme="0" tint="-0.499984740745262"/>
        <rFont val="Arial"/>
        <family val="2"/>
      </rPr>
      <t>(Patients of the denominator with combination chemotherapy)</t>
    </r>
  </si>
  <si>
    <r>
      <t xml:space="preserve">Pat. mit metastasiertem KRK, ECOG 0-1 und systemischer Erstlinientherapie
</t>
    </r>
    <r>
      <rPr>
        <sz val="8"/>
        <color theme="0" tint="-0.499984740745262"/>
        <rFont val="Arial"/>
        <family val="2"/>
      </rPr>
      <t>(Patients with metastasised colorectal carcinoma, ECOG 0-1 and systemic first-line chemotherapy)</t>
    </r>
  </si>
  <si>
    <r>
      <t xml:space="preserve">Pat. mit Kombinationschemotherapie
</t>
    </r>
    <r>
      <rPr>
        <sz val="8"/>
        <color theme="3" tint="-0.249977111117893"/>
        <rFont val="Arial"/>
        <family val="2"/>
      </rPr>
      <t>(Patients with combination chemotherapy)</t>
    </r>
  </si>
  <si>
    <r>
      <t xml:space="preserve">Sind im Nenner nur Pat. zu berücksichtigen, die als Erstlinientherapie eine Chemotherapie erhalten?
</t>
    </r>
    <r>
      <rPr>
        <sz val="8"/>
        <color theme="2" tint="-0.749992370372631"/>
        <rFont val="Arial"/>
        <family val="2"/>
      </rPr>
      <t xml:space="preserve">Should the denominator only include patients receiving chemotherapy as first-line therapy?
</t>
    </r>
  </si>
  <si>
    <r>
      <t xml:space="preserve">Pat.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</si>
  <si>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Pat.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</si>
  <si>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</si>
  <si>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</si>
  <si>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Patl mit KRK und operativer Resektion
</t>
    </r>
    <r>
      <rPr>
        <sz val="8"/>
        <color theme="2" tint="-0.749992370372631"/>
        <rFont val="Arial"/>
        <family val="2"/>
      </rPr>
      <t>(Patients with colorectal carcinoma and surgical resection)</t>
    </r>
  </si>
  <si>
    <r>
      <t xml:space="preserve">Pat. des Nenners mit ≥ 12 pathologisch untersuchten Lymphknoten 
</t>
    </r>
    <r>
      <rPr>
        <sz val="8"/>
        <color theme="2" tint="-0.749992370372631"/>
        <rFont val="Arial"/>
        <family val="2"/>
      </rPr>
      <t>(Patients of the denomonator with pathological examination of lymph nodes ≥12)</t>
    </r>
  </si>
  <si>
    <r>
      <t>Pat.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</si>
  <si>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rPr>
        <sz val="8"/>
        <color theme="1"/>
        <rFont val="Arial"/>
        <family val="2"/>
      </rPr>
      <t>Pat. des Nenners mit Beginn der Chemotherapie innerhalb von 8 Wochen nach OP</t>
    </r>
    <r>
      <rPr>
        <sz val="8"/>
        <color theme="2" tint="-0.749992370372631"/>
        <rFont val="Arial"/>
        <family val="2"/>
      </rPr>
      <t xml:space="preserve">
(Patients of the denominator with beginning of chemotherapy within 8 weeks after surgery)</t>
    </r>
  </si>
  <si>
    <t>Pat. mit einem Kolonkarzinom UICC Stad. III, die eine adjuvante Chemotherapie erhalten haben (= Zähler Kennzahl 24)
(Patients with CRC UICC stage III, who received adjuvant chemotherapy (numerator indicator 24))</t>
  </si>
  <si>
    <r>
      <t xml:space="preserve">Pat. des Nenners, die 
• innerhalb von 30 d postoperativ verstorben sind (Zähler Kennzahl 20) oder
• in ein anderes Akut-Krankenhaus verlegt wurden oder
• einen Krankenhausaufenthalt &gt; 22d nach Tumorresektion hatten
</t>
    </r>
    <r>
      <rPr>
        <sz val="8"/>
        <color theme="2" tint="-0.749992370372631"/>
        <rFont val="Arial"/>
        <family val="2"/>
      </rPr>
      <t>(Patients of the denominator who
• died within 30 d postoperatively (numerator of indicator 20) or
• transferred to another acute care hospital, or
• had a hospital stay &gt; 22d after tumour resection)</t>
    </r>
  </si>
  <si>
    <r>
      <t>Elektiv operierte Pat.
(= Nenner Kennzahl 20)</t>
    </r>
    <r>
      <rPr>
        <sz val="8"/>
        <color theme="2" tint="-0.749992370372631"/>
        <rFont val="Arial"/>
        <family val="2"/>
      </rPr>
      <t xml:space="preserve">
(Electively operated patients
 (= denominator of indicator 20))</t>
    </r>
  </si>
  <si>
    <r>
      <t xml:space="preserve">Sind alle elektiv an einem KRK operierten Pat. gemeint oder alle von der betreffenden Abteilung elektiv operierten Pat. (unabhängig von der Diagnose)? (s. analog: Komplkationsrate Koloskopien bezieht sich auf alle Koloskopien der betreffenden Abteilung)
</t>
    </r>
    <r>
      <rPr>
        <sz val="8"/>
        <color theme="2" tint="-0.749992370372631"/>
        <rFont val="Arial"/>
        <family val="2"/>
      </rPr>
      <t>Are all patients electively operated on a CRC or all patients electively operated on by the department concerned (regardless of diagnosis)? (see analogue: Combination rate colonoscopies refers to all colonoscopies of the department concerned)</t>
    </r>
  </si>
  <si>
    <r>
      <t xml:space="preserve">Es geht explitit nicht um eine direkte Verlegung in die Reha bzw. Tagesklinik, sondern die Verlegung in ein anderes Krankenhaus (= unter ständiger ärztlicher Leitung, Zur Akutversorgung bzw. zur jederzeitigen Versorgung von Pat. mit akuten Zuständen, d.h. Krankheit oder Unfall).
</t>
    </r>
    <r>
      <rPr>
        <sz val="8"/>
        <color theme="2" tint="-0.749992370372631"/>
        <rFont val="Arial"/>
        <family val="2"/>
      </rPr>
      <t>It does not mean a direct transfer to the rehabilitation or day clinic, but a transfer to another hospital (= under constant medical supervision, for acute care or for the permanent care of patients with acute conditions, i.e. illness or accident)..</t>
    </r>
  </si>
  <si>
    <r>
      <t xml:space="preserve">2)  </t>
    </r>
    <r>
      <rPr>
        <sz val="8"/>
        <rFont val="Arial"/>
        <family val="2"/>
      </rPr>
      <t>Fußnote 2 für Darmkrebspat. nicht relevant.</t>
    </r>
  </si>
  <si>
    <r>
      <t xml:space="preserve">4)  </t>
    </r>
    <r>
      <rPr>
        <sz val="8"/>
        <rFont val="Arial"/>
        <family val="2"/>
      </rPr>
      <t>Die Daten müssen pat.bezogen rückverfolgbar sein. Es werden Follow-Up-Daten aus dem vorletzten Kalenderjahr vor dem Auditjahr betrachtet (Auditjahr 2022 =&gt; Follow-Up Daten aus dem Zeitraum 01.01.2020-31.12.2020).</t>
    </r>
  </si>
  <si>
    <r>
      <t xml:space="preserve">6)  </t>
    </r>
    <r>
      <rPr>
        <sz val="8"/>
        <rFont val="Arial"/>
        <family val="2"/>
      </rPr>
      <t>Krebsregister können in der Regel keine Follow-Up-Daten zu Pat. außerhalb des Einzugsgebietes einholen.</t>
    </r>
  </si>
  <si>
    <r>
      <t xml:space="preserve">7)  </t>
    </r>
    <r>
      <rPr>
        <sz val="8"/>
        <rFont val="Arial"/>
        <family val="2"/>
      </rPr>
      <t xml:space="preserve">Zusätzlich können hier Pat.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</si>
  <si>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Pat.gruppen.</t>
    </r>
    <r>
      <rPr>
        <vertAlign val="superscript"/>
        <sz val="8"/>
        <rFont val="Arial"/>
        <family val="2"/>
      </rPr>
      <t xml:space="preserve"> </t>
    </r>
  </si>
  <si>
    <t>Alle Pat. ab dem Folgejahr der EZ sind im Follow-Up zu berücksichtigen; alle relevanten Nachsorgejahre sind zu bearbeiten, abhängig vom Datum der Erstzertifizierung.</t>
  </si>
  <si>
    <t>Anzahl Primärpat.</t>
  </si>
  <si>
    <t>Matrix - Ergebnisqualität Primärbehandlung (Kolonpat.)</t>
  </si>
  <si>
    <t>Auffällig niedrige Quote tumorfreier Pat.</t>
  </si>
  <si>
    <r>
      <t xml:space="preserve">3) </t>
    </r>
    <r>
      <rPr>
        <sz val="8"/>
        <rFont val="Arial"/>
        <family val="2"/>
      </rPr>
      <t xml:space="preserve"> Pat., die in dieser Darstellung (Spalte I - W) nicht berücksichtigt werden dürfen, sind: primäre UICC IV-Pat. (auch kurativ therapiert) und Pat. mit vorausgegangenem Tumor (alle Entitäten, inkl. Darm).</t>
    </r>
  </si>
  <si>
    <t>Matrix - Ergebnisqualität Primärbehandlung (Rektumpat.)</t>
  </si>
  <si>
    <t>Alle Pat. ab dem Folgejahr der EZ sind im Follow-Up zu berücksichtigen; alle relevanten Nachsorgejahre sind zu bearbeiten, abhängig vom 
Datum der Erstzertifizierung.</t>
  </si>
  <si>
    <t>Pat. erfüllt nicht di e Kriterien eines Zentrumsfalls</t>
  </si>
  <si>
    <t>A7 Stammdaten - Einwilligungserklärung Versand anonymisierter Pati.datensatz an externe Stelle</t>
  </si>
  <si>
    <t>B1 Anamnese - Relevante Krebsvorerkrankungen  Pat. mit Fall zum Zeitpunkt der Erstdiagnose Fall</t>
  </si>
  <si>
    <t>B1 Anamnese - Relevante Krebsvorerkrankungen Pat. mit Fall zum Zeitpunkt der Erstdiagnose Fall</t>
  </si>
  <si>
    <t>B2 Anamnese - Jahr relevante Krebsvorerkrankungen Pat.  mit Fall zum Zeitpunkt der Erstdiagnose Fall</t>
  </si>
  <si>
    <r>
      <t xml:space="preserve">B3 Anamnese - </t>
    </r>
    <r>
      <rPr>
        <b/>
        <sz val="8"/>
        <rFont val="Arial"/>
        <family val="2"/>
      </rPr>
      <t>Nicht relevante</t>
    </r>
    <r>
      <rPr>
        <sz val="8"/>
        <color indexed="8"/>
        <rFont val="Arial"/>
        <family val="2"/>
      </rPr>
      <t xml:space="preserve"> Krebsvorerkrankungen Pat.  mit Fall zum Zeitpunkt der Erstdiagnose Fall </t>
    </r>
  </si>
  <si>
    <t xml:space="preserve">B4 Anamnese - Jahr nicht relevante Krebsvorerkrankungen Pat. mit Fall zum Zeitpunkt der Erstdiagnose Fall </t>
  </si>
  <si>
    <t>Datum operative Tumorentfernung &lt; Geburtsdatum Pat.</t>
  </si>
  <si>
    <t>Keine Dokumentation von MX bei Pat. mit Erstdiagnose ab 01.01.2013</t>
  </si>
  <si>
    <t xml:space="preserve">Keine Dokumentation von M1 (nur M1a, M1b, ab TNM 8. Auflage auch  M1c)  bei Pat. mit Erstdiagnose ab 01.01.2013
</t>
  </si>
  <si>
    <r>
      <t xml:space="preserve">Angabe, ob Pat. prätherapeutisch vorgestellt wurde oder nicht, darf nicht fehlen
</t>
    </r>
    <r>
      <rPr>
        <sz val="8"/>
        <color rgb="FF494529"/>
        <rFont val="Arial"/>
        <family val="2"/>
      </rPr>
      <t>Details on whether or not the patient was presented before treatment must be included</t>
    </r>
  </si>
  <si>
    <t>Angabe, ob Pat. prätherapeutisch vorgestellt wurde oder nicht, darf nicht fehlen
Details on whether or not the patient was presented before treatment must be included</t>
  </si>
  <si>
    <r>
      <t xml:space="preserve">Angabe, ob Pat. vom Sozialdienst beraten wurde oder nicht, fehlt
</t>
    </r>
    <r>
      <rPr>
        <sz val="8"/>
        <color rgb="FF494529"/>
        <rFont val="Arial"/>
        <family val="2"/>
      </rPr>
      <t>Details of whether or not the patient was counselled by the social services are missing</t>
    </r>
  </si>
  <si>
    <r>
      <t xml:space="preserve">Datum operative Tumorentfernung &lt; Geburtsdatum Pat.
</t>
    </r>
    <r>
      <rPr>
        <sz val="8"/>
        <color rgb="FF494529"/>
        <rFont val="Arial"/>
        <family val="2"/>
      </rPr>
      <t>Date of surgical tumour removal &lt; patient’s date of birth</t>
    </r>
  </si>
  <si>
    <r>
      <t xml:space="preserve">Datum Erstdiagnose Primärtumor &lt; Geburtsdatum Pat.
</t>
    </r>
    <r>
      <rPr>
        <sz val="8"/>
        <color rgb="FF494529"/>
        <rFont val="Arial"/>
        <family val="2"/>
      </rPr>
      <t>Date of first diagnosis of the primary tumour &lt; patient’s date of birth</t>
    </r>
  </si>
  <si>
    <r>
      <t xml:space="preserve">Keine Dokumentation von MX bei Pat. mit Erstdiagnose ab 01.01.2013
</t>
    </r>
    <r>
      <rPr>
        <sz val="8"/>
        <color rgb="FF494529"/>
        <rFont val="Arial"/>
        <family val="2"/>
      </rPr>
      <t>No documentation of MX in patients with a first diagnosis on Jan. 1, 2013 or later</t>
    </r>
  </si>
  <si>
    <t xml:space="preserve">Keine Dokumentation von M1 (nur M1a , M1b, ab TNM 8. Auflage auch  M1c)  bei Pat. mit Erstdiagnose ab 01.01.2013
No documentation of M1 (only M1a or M1b, from TNM 8th edition M1c also) in patients with a first diagnosis on Jan. 1, 2013 or later
</t>
  </si>
  <si>
    <r>
      <t xml:space="preserve">Datum Erstdiagnose Tumor &lt; Geburtsdatum Pat.
</t>
    </r>
    <r>
      <rPr>
        <sz val="8"/>
        <color rgb="FF494529"/>
        <rFont val="Arial"/>
        <family val="2"/>
      </rPr>
      <t>Date of first diagnosis of tumour &lt; patient’s date of birth</t>
    </r>
    <r>
      <rPr>
        <sz val="8"/>
        <rFont val="Arial"/>
        <family val="2"/>
      </rPr>
      <t xml:space="preserve">
</t>
    </r>
  </si>
  <si>
    <r>
      <t xml:space="preserve">Keine Dokumentation von MX bei Pat. mit Erstdiagnose ab 01.01.2013
</t>
    </r>
    <r>
      <rPr>
        <sz val="8"/>
        <color rgb="FF494529"/>
        <rFont val="Arial"/>
        <family val="2"/>
      </rPr>
      <t>No documentation of MX in patients with first diagnosis on Jan. 1, 2013 or later</t>
    </r>
  </si>
  <si>
    <r>
      <t xml:space="preserve">Pat. erfüllt nicht die Kriterien eines Zentrumsfalls
</t>
    </r>
    <r>
      <rPr>
        <sz val="8"/>
        <color theme="2" tint="-0.749992370372631"/>
        <rFont val="Arial"/>
        <family val="2"/>
      </rPr>
      <t>Patient does not meet the criteria for a centre case</t>
    </r>
  </si>
  <si>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</si>
  <si>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</si>
  <si>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</si>
  <si>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 mit Erstdiagnose ab 01.01.2013
No documentation of M1 (only M1a or M1b, from TNM 8th edition M1c also) in patients with a first diagnosis on Jan. 1, 2013 or later
</t>
    </r>
  </si>
  <si>
    <r>
      <t xml:space="preserve">Angabe, ob Pat.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</si>
  <si>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B1 Anamnese - Relevante Krebsvorerkrankungen Pat.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</si>
  <si>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Pat.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</si>
  <si>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Pat.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</si>
  <si>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Pat.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</si>
  <si>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P1 Prozess - Studie -  Datum Pat. in Studie eingebracht
</t>
    </r>
    <r>
      <rPr>
        <sz val="8"/>
        <color rgb="FF494529"/>
        <rFont val="Arial"/>
        <family val="2"/>
      </rPr>
      <t>P1 Process — research study — date of inclusion of patient in study</t>
    </r>
  </si>
  <si>
    <r>
      <t xml:space="preserve">A7 Stammdaten - Einwilligungserklärung Versand anonymisierter Pat.datensatz an externe Stelle
</t>
    </r>
    <r>
      <rPr>
        <sz val="8"/>
        <color theme="2" tint="-0.749992370372631"/>
        <rFont val="Arial"/>
        <family val="2"/>
      </rPr>
      <t>A7 Master data — - declaration of consent to sending of anonymised patient datasets to external authorities?</t>
    </r>
  </si>
  <si>
    <r>
      <t xml:space="preserve">Angabe, ob Pat. psychoonkologisch betreut wurde oder nicht, fehlt
</t>
    </r>
    <r>
      <rPr>
        <sz val="8"/>
        <color rgb="FF494529"/>
        <rFont val="Arial"/>
        <family val="2"/>
      </rPr>
      <t>Details of whether or not the patient received psycho-oncologic counselling are missing</t>
    </r>
  </si>
  <si>
    <r>
      <t xml:space="preserve">Zwei identische Pat.-Ids
</t>
    </r>
    <r>
      <rPr>
        <sz val="8"/>
        <color rgb="FF494529"/>
        <rFont val="Arial"/>
        <family val="2"/>
      </rPr>
      <t>Two identical patient IDs</t>
    </r>
  </si>
  <si>
    <t xml:space="preserve">Angabe, ob Pat. postoperativ/postherapeutisch (nach der endoskopischen Abtragung / TVE) vorgestellt wurde oder nicht, darf nicht fehlen
Details on whether or not the patient was presented postoperatively/after treatment (after endoscopic resection / TVE) must be included
</t>
  </si>
  <si>
    <t>Pat.abhängige Informationen - Datum Generierung XML aus Tumordokumentationssystem</t>
  </si>
  <si>
    <t>Pat.unabhängige Informationen - Name Tumordokumentationssystem</t>
  </si>
  <si>
    <t>Pat.unabhängige Informationen - Versionsstand Tumordokumentationssystem</t>
  </si>
  <si>
    <t>A1 Stammdaten - Pat.-ID</t>
  </si>
  <si>
    <t>A7 Stammdaten - Einwilligungserklärung Versand anonymisierter Pat.datensatz an externe Stelle</t>
  </si>
  <si>
    <r>
      <t xml:space="preserve">B1 Anamnese - </t>
    </r>
    <r>
      <rPr>
        <b/>
        <sz val="8"/>
        <rFont val="Arial"/>
        <family val="2"/>
      </rPr>
      <t>Relevante</t>
    </r>
    <r>
      <rPr>
        <sz val="8"/>
        <rFont val="Arial"/>
        <family val="2"/>
      </rPr>
      <t xml:space="preserve"> Krebsvorerkrankungen Pat. mit Fall zum Zeitpunkt der Erstdiagnose Fall </t>
    </r>
  </si>
  <si>
    <r>
      <t xml:space="preserve">B4 Anamnese - Jahr </t>
    </r>
    <r>
      <rPr>
        <b/>
        <sz val="8"/>
        <rFont val="Arial"/>
        <family val="2"/>
      </rPr>
      <t>nicht relevante</t>
    </r>
    <r>
      <rPr>
        <sz val="8"/>
        <rFont val="Arial"/>
        <family val="2"/>
      </rPr>
      <t xml:space="preserve"> Krebsvorerkrankungen Pat. mit Fall zum Zeitpunkt der Erstdiagnose Fall</t>
    </r>
  </si>
  <si>
    <r>
      <t xml:space="preserve">B3 Anamnese - </t>
    </r>
    <r>
      <rPr>
        <b/>
        <sz val="8"/>
        <rFont val="Arial"/>
        <family val="2"/>
      </rPr>
      <t>Nicht relevante</t>
    </r>
    <r>
      <rPr>
        <sz val="8"/>
        <rFont val="Arial"/>
        <family val="2"/>
      </rPr>
      <t xml:space="preserve"> Krebsvorerkrankungen Pat. mit Fall zum Zeitpunkt der Erstdiagnose Fall </t>
    </r>
  </si>
  <si>
    <t>P1 Prozess - Studie -  Datum Pat. in Studie eingebracht</t>
  </si>
  <si>
    <t>Jeder Pat. hat eine fixe Pat.-ID. Ein Pat. kann jedoch mehrere Fall-IDs haben. D.h. z.B. ein Pat. mit einem Kolonkarzinom im Jahr 2007 und einem Rektumkarzinom 2009 hat zwei unterschiedliche Fall-IDs (mit Standortzuordnung) bzw. Fallnummern. Diese beiden Fälle haben aber die gleiche Pat.-ID (siehe auch Tabellenblatt Fallzuordnung").</t>
  </si>
  <si>
    <t>Hat der Pat. eingewilligt, dass die Behandlungsdaten im klinikinternen, interdisziplinären  Tumordokumentationssystem gespeichert werden dürfen?</t>
  </si>
  <si>
    <t xml:space="preserve">Hat der Pat.t eingewilligt, dass der Datensatz an eine externe Stelle gesendet werden darf? 
</t>
  </si>
  <si>
    <t>B2 Anamnese - Jahr relevante Krebsvorerkrankungen Pat.mit Fall zum Zeitpunkt der Erstdiagnose Fall</t>
  </si>
  <si>
    <t>Sind für den Pat. mehrere nicht relevante Krebsvorerkrankungen dokumentiert worden, sind  nur das Jahr der letzten Erkrankung an die XML-OncoBox zu melden.</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</si>
  <si>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 jemals an einem  Darmkrebs erkrankt war.
</t>
    </r>
    <r>
      <rPr>
        <u/>
        <sz val="8"/>
        <rFont val="Arial"/>
        <family val="2"/>
      </rPr>
      <t>Alle Primärfälle ab einschließlich Kennzahlenjahr  2015:</t>
    </r>
    <r>
      <rPr>
        <sz val="8"/>
        <rFont val="Arial"/>
        <family val="2"/>
      </rPr>
      <t xml:space="preserve"> 
Pat. positivem Pat.fragebogen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Pat.fragebogen zur Ermittlung des Risikos für eine erbliche Form von Darmkrebs geändert, u.a. auch um die Verständlichkeit für die Pat. zu verbessern. Da der Fragebogen sich an Pat. richtet, die bereits an Darmkrebs erkrankt sind, wurde gegenüber dem Fragebogen vom 03.03.2017 die erste Frage (welche sich nicht spezifisch an Darmkrebspat. richtet) gestrichen))
</t>
    </r>
  </si>
  <si>
    <t>Sind für den Pat. mehrere relevante Krebsvorerkrankungen dokumentiert worden, sind  nur das Jahr der letzten Erkrankung an die XML-OncoBox zu melden.</t>
  </si>
  <si>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</si>
  <si>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 unter 2 Fernmetastasierungen im Verlauf bzw. Lokal- und Lymphknotenrezidive (auch gleichzeitig auftretend).
Das Feld dient zusammen mit dem Feld "Zentrumsfall" zur Spezifikation des Primärfalls.
In der OncoBox, und damit auch in der EDIUM-Studie werden nur die  Primärfälle (=1) berücksichtigt.</t>
  </si>
  <si>
    <t>Q7
1 = Daten vom Klinischen Krebsregister
2 = Eigenes Zentrum: Nachsorge in Klinik
3 = Eigenes Zentrum Behandlungsnetzwerk (Kooperationspartner; Niedergelassener)
4 = Eigenes Zentrum: Befragung Pat. (Brief/Anruf)
5 = Eigenes Zentrum: Registerabfrage
6 = sonstige
7 = unbekannt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</si>
  <si>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trike/>
        <sz val="8"/>
        <rFont val="Arial"/>
        <family val="2"/>
      </rPr>
      <t xml:space="preserve">
</t>
    </r>
    <r>
      <rPr>
        <sz val="8"/>
        <rFont val="Arial"/>
        <family val="2"/>
      </rPr>
      <t>5) Dokumentierte Pat., welche die Kriterien für einen Primärfall nicht erfüllen (z.B. Zweitmeinungen etc.)</t>
    </r>
  </si>
  <si>
    <r>
      <t>Erläuterungen Ausprägungen siehe TNM - Klassifikation maligner Tumor, 8. Auflage, 2017, S. 99
"N+" ist</t>
    </r>
    <r>
      <rPr>
        <strike/>
        <sz val="8"/>
        <rFont val="Arial"/>
        <family val="2"/>
      </rPr>
      <t xml:space="preserve"> </t>
    </r>
    <r>
      <rPr>
        <sz val="8"/>
        <rFont val="Arial"/>
        <family val="2"/>
      </rPr>
      <t xml:space="preserve">seit der  "TNM Klassifikation maligner Tumoren 7. Auflage" nicht vorgesehen, wurde aber in den Zentren mitunter dokumentiert (und wird deshalb hier zugelassen). In der Plausibilitätsprüfung werden jedoch alle Fälle mit "N+"-Meldung herausgefiltert ab Pat. mit Erstdiagnose  01.01.2013.
Der prätherapeutische Befund muss vor jeglicher neoadjuvanter, primärsystemischer Therapie erhoben worden sein, unabhängig von der Erhebungsart (klinisch, pathologisch, sonographisch etc.).
</t>
    </r>
  </si>
  <si>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</si>
  <si>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Entspricht der Definition aus https://www.gekid.de/wp-content/uploads/2018/10/Empfehlungen_zur_Analyse_von_Ueberlebensraten.pdf, (Kapitel 7, Seite 12)
• Operierte Pat. (nicht neoadjuvant vorbehandelt): pT/pN c/pM 
• Operierte Pat. (neoadjuvant vorbehandelt) und nicht operierte Pat.: cTNM 
• für das Stadium UICC IV bei kolorektalem Karzinom ist M1 unabhängig von der Nachweisform, p oder c, und der Informationen zu T und N, ausreichend.</t>
  </si>
  <si>
    <r>
      <t xml:space="preserve">Beispiel 1: Rektumpat., UICC III 87 Jahre. Hämato-Onkologe überzeugt Tumorkonferenz, dass neoadjuvante Radiochemotherapie angesichts des Alters des Pat.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 die Therapie ablehnen wird oder Pat. vor dem Antritt zur Chemotherapie verstirbt ( =1)</t>
    </r>
  </si>
  <si>
    <t>Der ASA-Score (ASA, American Society of Anesthesiologists) Score dient der Einschätzung des operativen Risikos. 
ASA 1: Gesunder Pat. 
ASA 2: Pat. mit leichter Allgemeinerkrankung ohne Leistungseinschränkung- mäßige Hypertonie; mäßiger, nicht insulinpflichtiger
Diabetes mellitus
ASA 3: Pat. mit schwerer Allgemeinerkrankung mit Leistungseinschränkung - kompensierte und dekompensierte Herzinsuffizienz;
chronische respiratorische Insuffizienz; schwerer Diabetes mellitus mit Komplikationen; Leberzirrhose; chronische Niereninsuffizienz
ASA 4: Pat. mit schwerer Allgemeinerkrankung, die mit oder ohne Operation lebensbedrohlich ist - ausgeprägte dekompensierte
Herzinsuffizienz; schwere maligne Hypertonie; Schock und Koma unterschiedlicher Genese; fortgeschrittene Leber- und
Niereninsuffizienz
ASA 5: Moribunder Pat., der mit oder ohne Operation die nächsten 24 h voraussichtlich nicht überlebt - schwere
Allgemeinerkrankung mit unmittelbarem Todesrisiko (z. B. fulminante Lungenembolie; ausgedehnter Herzinfarkt mit kardiogenem
Schock)</t>
  </si>
  <si>
    <t xml:space="preserve">Erläuterungen Ausprägungen siehe TNM - Klassifikation maligner Tumor, 8. Auflage, 2017, S. 99
Beim postoperativen Befund handelt es sich immer um den pathologischen Befund nach einer Tumorresektion.
"N+" ist seit der  "TNM Klassifikation maligner Tumoren 7. Auflage" nicht vorgesehen, wurde aber in den Zentren mitunter dokumentiert (und wird deshalb hier zugelassen). In einer Plausibilitätsprüfung werden jedoch alle Fälle mit "N+"-Meldung herausgefiltert ab Pat. mit Erstdiagnose  01.01.2013.
</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</si>
  <si>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t>
  </si>
  <si>
    <t>Aussage, ob Pat.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</si>
  <si>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</si>
  <si>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 lehnt OP bei (y)cT0 ab) wird die Therapie als "definitiv" klassifiziert. Feld  K3/M3 bleibt dann leer.</t>
    </r>
  </si>
  <si>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 ist noch am Leben, aber keine Information zu Tumorstatus
</t>
  </si>
  <si>
    <t>0 = bis einschließlich diesen Datums sind noch keine Fernmetastasen aufgetreten
1 = an diesem Datum sind Fernmetastasen diagnostiziert worden
2 = es ist bereits eine Fernmetastasierung in einer Follow-Up-Meldung zuvor 
        aufgetreten  ("1" in einer der Meldungen davor)
3 = der Pat.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</si>
  <si>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</si>
  <si>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 ist noch am Leben, aber keine Information zu Tumorstatus</t>
  </si>
  <si>
    <t xml:space="preserve">K5
1 = Pat.ablehnung
2 = vor Beginn verstorben
3 = sonstige
</t>
  </si>
  <si>
    <t>K8
0 = Pat. verweigert die Fortführung der Therapie
1 = Reguläres Ende
2 = Abbruch wegen Nebenwirkungen
3 = Sonstige</t>
  </si>
  <si>
    <t xml:space="preserve">L5
1 = Pat.ablehnung
2 = vor Beginn verstorben
3 = sonstige
</t>
  </si>
  <si>
    <t>L8
0 = Pat. verweigert die Fortführung der Therapie
1 = Reguläres Ende
2 = Abbruch wegen Nebenwirkungen
3 = Sonstige</t>
  </si>
  <si>
    <t xml:space="preserve">M5
1 = Pat.ablehnung
2 = vor Beginn verstorben
3 = sonstige
</t>
  </si>
  <si>
    <t>M8
0 = Pat. verweigert die Fortführung der Therapie
1 = Reguläres Ende
2 = Abbruch wegen Nebenwirkungen
3 = Sonstige</t>
  </si>
  <si>
    <t xml:space="preserve">N5
1 = Pat.ablehnung
2 = vor Beginn verstorben
3 = sonstige
</t>
  </si>
  <si>
    <t>N8
0 = Pat. verweigert die Fortführung der Therapie
1 = Reguläres Ende
2 = Abbruch wegen Nebenwirkungen
3 = Sonstige</t>
  </si>
  <si>
    <t>P2
1 = nicht-interventionelle Studie
2 = interventionelle Studie
9 = Studienpat., aber unklar, ob nicht-interventionell / interventionell</t>
  </si>
  <si>
    <t>Pat. wurde  mind. 25 min. psychoonkologisch betreut</t>
  </si>
  <si>
    <t>P5
0 = Pat. wurde nicht vom Sozialdienst beraten
1 = Pat. wurde vom Sozialdienst beraten
9 = unbekannt</t>
  </si>
  <si>
    <t>P7
0 = Pat. wurde nicht in einem Zentrum für familiären Darmkrebs  
        vorgestellt
1 = Pat. in einem Zentrum für familiären Darmkrebs vorgestellt
9 = unbekannt</t>
  </si>
  <si>
    <t>G1
1 = normaler, ansonsten gesunder Pat.
2 = Pat. mit leichter Allgemeinerkrankung
3 = Pat. mit schwerer Allgemeinerkrankung und Leistungseinschränkung
4 = Pat. mit inaktivierender Allgemeinerkrankung, ständige Lebensbedrohung
5 = moribunder Pat.
9 = unbekannt</t>
  </si>
  <si>
    <t>Beispiel 1: Kolonpat.t, UICC III 87 Jahre, R0-reseziert, Hämato-Onkologe überzeugt Tumorkonferenz, dass adjuvante Chemotherapie angesichts des Alters des Pat. nicht mehr sinnvoll ist. Tumorkonferenz folgt diesem Vorschlag (= 0)
ABER !!!:
Beispiel 2: Tumorkonferenz empfiehlt zum Zeitpunkt der Tumorkonferenz leitliniengerechte adjuvante Chemotherapie, da zu diesem Zeitpunkt noch nicht bekannt ist, dass der Pat. die Therapie ablehnen wird oder Pat. vor dem Antritt zur Chemotherapie verstirbt. Die Empfehlung ist dann leitliniengerecht, die Durchführung erfolgte aber aus anderen Gründen nicht (=1) --&gt; siehe Datenfeld "Gründe für Nichtdurchführung trotz Empfehlung" bei Strahlen- bzw. Chemotherapie</t>
  </si>
  <si>
    <t>keine Berechnung durch XML-OncoBox, da nicht nur Zentrumspat.
Not calculated by the XML OncoBox, as not only centre patients are covered</t>
  </si>
  <si>
    <t>1 = Daten vom Klinischen Krebsregister
2 = Eigenes Zentrum: Nachsorge in Klinik
3 = Eigenes Zentrum Behandlungsnetzwerk (Kooperationspartner; Niedergelassener)
4 = Eigenes Zentrum: Befragung Pat. (Brief/Anruf)
5 = Eigenes Zentrum: Registerabfrage
6 = sonstige
7 = unbekannt</t>
  </si>
  <si>
    <t>Im Verlauf gibt es nur Meldungen, in dem Vital- und Tumorstatus bekannt sind. Das erste Ereignis (diagnostiziertes Lymphknotenrezidiv) am 13.07.2013 wird mit einer "1" gemeldet. Es liegt zu diesem Zeitpunkt kein Lokoregionäres Rezidiv bzw. Fernmetastasen vor ("0"). Der Pat. lebt (ebenfalls "0" für "nicht verstorben").</t>
  </si>
  <si>
    <t>Im Verlauf gibt es nur Meldungen, in dem Vital- und Tumorstatus bekannt sind. Das erste Ereignis (diagnostiziertes Lokoregionäres- und Lymphknotenrezidiv) am 13.07.2013 wird jeweils mit einer "1" gemeldet. Es liegen zu diesem Zeitpunkt keine Fernmetastasen vor ("0"). Der Pat. lebt (ebenfalls "0" für "nicht verstorben").</t>
  </si>
  <si>
    <t>Pat. verstirbt nach Ereignis</t>
  </si>
  <si>
    <t>Pat. verstirbt ohne Ereignis</t>
  </si>
  <si>
    <t>Die Meldung "Pat. verstorben" muss immer die letzte Follow-Up-Meldung sein.</t>
  </si>
  <si>
    <t>Ist nur der Vitalstatus bekannt, wird in allen Feldern Q2-Q5 eine "3" gemeldet. Danach können wieder vollständige Meldungen (hier: 00000 --&gt; Pat. lebt und hatte kein Wiedererkrankungsereignis).</t>
  </si>
  <si>
    <t>Ist nur der Vitalstatus bekannt, wird in allen Feldern Q2-Q5 eine "3" gemeldet. In diesem Beispiel liegt immer nur der Vitalstatus vor (Pat. lebt).</t>
  </si>
  <si>
    <t>In der XML-OncoBox werden Follow-Up-Meldungen kumuliert. D.h., selbst wenn ein Pat. eine erfolgreiche, zur Tumorfreiheit führende Therapie erhalten hat, kann die Kategorie "Lokoregionäres Rezidiv" nicht mehr "0" sein. Die 2 wird fortgeschrieben bis zur letzten Follow-Up-Meldungen</t>
  </si>
  <si>
    <t>In der XML-OncoBox werden Follow-Up-Meldungen kumuliert.D.h., ein Pat. kann nicht erneut ein "neues" lokoregionäres Rezidiv" haben. In dem neuen Datum steckt die Information, dass in der Vergangenheit ein Lokoregionäres Rezidiv aufgetreten ist.</t>
  </si>
  <si>
    <t>Im Follow-Up werden nicht alle Fälle betrachtet. Durch die Summe in diesem Feld ergeben sich die Pat., die im Follow-Up betrachtet werden müssen. Diese Zahl setzt sich zusammen aus den Pat., von denen die Follow-Up-Meldung vom Krebsregister kommt bzw. vom Zentrum selbst eingeholt wurde oder wenn zum Pat. keine Meldung vorliegt.</t>
  </si>
  <si>
    <t>Jeder Pat. mit gültiger (siehe J21 und K21) Follow-Up-Meldung, die in mindestens eines der folgenden Ereignisse erlitten haben: lokoregionäres rezidiv, Lymphknotenrezidiv, Fernmetastasen; und nicht verstorben sind bis 31.12.Vorkennzahlenjahr.</t>
  </si>
  <si>
    <t>1. Nur Pat., die in  J21 und K21 gezählt werden</t>
  </si>
  <si>
    <t>Jeder Pat. mit gültiger (siehe J21 und K21) Follow-Up-Meldung, der ein lokoregionäres Rezidiv entwickelt hat, und nicht verstorben ist bis 31.12.Vorkennzahlenjahr.</t>
  </si>
  <si>
    <t>1. Nur Pat., die in J21 und K21 gezählt werden</t>
  </si>
  <si>
    <t>Jeder Pat. mit gültiger (siehe J21 und K21) Follow-Up-Meldung, der ein Lymphknotenrezidiv entwickelt hat, und nicht verstorben ist bis 31.12.Vorkennzahlenjahr.</t>
  </si>
  <si>
    <t>Jeder Pat. mit gültiger (siehe J21 und K21) Follow-Up-Meldung, der Fernmetasten entwickelt hat, und nicht verstorben ist bis 31.12.Vorkennzahlenjahr.</t>
  </si>
  <si>
    <t>Jeder Pat. mit gültiger (siehe J21 und K21) Follow-Up-Meldung, weder Lokoregionäresrezidiv noch Lymphknotenrezidiv noch Fernmetastasen entwickelt hat, aber der einen Zweittumor entwickelt hat und nicht verstorben ist bis 31.12.Vorkennzahlenjahr.</t>
  </si>
  <si>
    <t>Jeder Pat. mit gültiger (siehe J21 und K21) Follow-Up-Meldung, der tumorbedingt verstorben ist.</t>
  </si>
  <si>
    <t>Jeder Pat. mit gültiger (siehe J21 und K21 Follow-Up-Meldung, der nicht tumorbedingt verstorben bzw. bei denen die Todesursache nicht bekannt ist.</t>
  </si>
  <si>
    <r>
      <t xml:space="preserve">Berechnung des Kaplan-Meier Schätzers am Beispiel der Pat. mit Erstdiagnose 2007:
</t>
    </r>
    <r>
      <rPr>
        <sz val="8"/>
        <rFont val="Arial"/>
        <family val="2"/>
      </rPr>
      <t xml:space="preserve">
</t>
    </r>
  </si>
  <si>
    <r>
      <rPr>
        <sz val="8"/>
        <rFont val="Arial"/>
        <family val="2"/>
      </rPr>
      <t>Für die Primärfallpat. aus 2007 wird das 5-Jahres-DFS/OAS für die Zeile 22 berechnet (für die Pat. aus 2008 ein 4-Jahres-DFS/OAS, für die Primärfälle aus 2009 ein 3-Jahres-DFS/OAS etc.,). D.h., dass in jeder Zeile nur eine Pat.kohorte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</si>
  <si>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rFont val="Arial"/>
        <family val="2"/>
      </rPr>
      <t>DFS: In Zelle Y22 wird also folgende Frage beantwortet:</t>
    </r>
    <r>
      <rPr>
        <sz val="8"/>
        <rFont val="Arial"/>
        <family val="2"/>
      </rPr>
      <t xml:space="preserve">
Wie hoch ist die Wahrscheinlichkeit, dass ein Primärfallpat. aus 2007 mit Kolon- bzw. Rektumkarzinoms exakt fünf Jahre nach seiner Diagnose kein Rezidiv bzw. keine Fernmetastasen bzw. keinen Zweittumor entwickelt hat bzw. nicht erstorben ist (tumorbedingt oder nicht tumorbedingt), also tumorfrei (disease free) und am Leben ist?</t>
    </r>
  </si>
  <si>
    <r>
      <rPr>
        <b/>
        <sz val="8"/>
        <color indexed="8"/>
        <rFont val="Arial"/>
        <family val="2"/>
      </rPr>
      <t>OAS: In Zelle Z22 wird entsprechend folgende Frage beantwortet:</t>
    </r>
    <r>
      <rPr>
        <sz val="8"/>
        <color indexed="8"/>
        <rFont val="Arial"/>
        <family val="2"/>
      </rPr>
      <t xml:space="preserve">
Wie hoch ist die Wahrscheinlichkeit, dass ein Primärfallpat. aus 2007 mit Kolon- bzw. Rektumkarzinom exakt fünf Jahre nach seiner Diagnose nicht verstorben ist? </t>
    </r>
  </si>
  <si>
    <t>5-Jahres-DFS (1826 Tage) am Beispiel von Kolon-Primärfallpat. 2007 (Zelle Y22)</t>
  </si>
  <si>
    <t>alle Pat. aus den Matrix-Zellen D22, E22, F22 und G22 
(vollständige Berechnung siehe Tabellenblatt "Matrix - Berechnung Zellen")</t>
  </si>
  <si>
    <t>1. Definition Pat.gruppe</t>
  </si>
  <si>
    <t>die Pat. aus G22
werden nicht berück-
sichtigt</t>
  </si>
  <si>
    <t xml:space="preserve">Auch kurativ therapierte UICC-Pat. werden für die Berechnung des DFS nicht in der Grundgesamtheit berücksichtigt (gemäß Fußnote 3 der Matrix)
</t>
  </si>
  <si>
    <t>Postoperativ verstorbene Pat. werden für die Berechnung des DFS nicht in der Grundgesamtheit berücksichtigt.</t>
  </si>
  <si>
    <t xml:space="preserve">    - Pat. mit relevanter Krebsvorerkrankung </t>
  </si>
  <si>
    <t xml:space="preserve">    - Pat. mit synchroner Behandlung eines weiteren  
       kolorektalen Primärtumors  
     </t>
  </si>
  <si>
    <t xml:space="preserve">    - Pat. ohne Follow-Up-Meldung bzw. nur mit Life-
      Status </t>
  </si>
  <si>
    <t>=  Anzahl Pat. unter Risiko am An-
    fang der Kaplan-Meier-Kurve</t>
  </si>
  <si>
    <t>2. Kategorisierung der Pat.</t>
  </si>
  <si>
    <t>Berechung Zeitraum
D1 = Datum Erstdiagnose
Q1 = Datum Follow-Up
Q1W = Datum der 1. Wiedererkrankung bzw. Tod (ohne vorherige Wiedererkrankung)
Q1T = Datum einer „tumorfrei“-Meldung
TCO = Datum Cut-off (bei Pat. mit Falldatum 2010, 4 Jahres-DFS, also 1826 Tage nach D1; bei Pat. mit  Falldatum 2012, 3 Jahres-DFS, 1461 Tage nach D1 etc.)
Q1Ta = TCO - 1 (1. Follow-Up-Meldung vor Cut-Off)
Q1Tb = TCO + 1 (1. Follow-Up-Meldung nach Cut-Off)</t>
  </si>
  <si>
    <t xml:space="preserve">A  Pat. mit Wiedererkrankungsereignis (Lokoregionäres Rezidiv, Lymphknotenrezidiv, Fernmetastasen, Zweitmalignom, Tod) innerhalb 1826 Tagen
</t>
  </si>
  <si>
    <r>
      <t>B  Pat.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</si>
  <si>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C  Pat. nur mit "tumorfrei"-Meldungen innerhalb von 1826 Tagen und einem Wiedererkrankungsereignis bzw. Tod (mit oder ohne vorherige Wiedererkrankung) unmittelbar nach 1826 Tagen</t>
  </si>
  <si>
    <t>D  Pat. nur mit "tumorfrei"-Meldungen innerhalb von 1826 Tagen</t>
  </si>
  <si>
    <t>Beispiel-Pat. (Follow-Up-Typen)</t>
  </si>
  <si>
    <t>Nach Kategorisierung können die Zeiträume zum Ereignis bzw. zur Zensierung berechnet und die Pat. gemäß dieser Zeitreihung sortiert werden (siehe nächste Tabelle).</t>
  </si>
  <si>
    <t>5-Jahres-DFS (1826 Tage) am Beispiel von Kolon-Primärfallpat. 2007 (Zelle Z22)</t>
  </si>
  <si>
    <t>Pat.kohorte</t>
  </si>
  <si>
    <t>-    Pat. mit mind. 1 der folgenden Eigenschaften (Mehrfachnennung nachfolgend möglich)</t>
  </si>
  <si>
    <t xml:space="preserve">             -    Pat. mit relevanter Krebsvorerkrankung</t>
  </si>
  <si>
    <t xml:space="preserve">             -    Pat. mit synchroner Behandlung eines weiteren kolorektalen Primärtumors</t>
  </si>
  <si>
    <r>
      <t xml:space="preserve">             -    Pat. ohne Follow-Up-Meldun</t>
    </r>
    <r>
      <rPr>
        <sz val="8"/>
        <rFont val="Arial"/>
        <family val="2"/>
      </rPr>
      <t>g bis Cut-Off Datum</t>
    </r>
    <r>
      <rPr>
        <sz val="8"/>
        <color theme="1"/>
        <rFont val="Arial"/>
        <family val="2"/>
      </rPr>
      <t xml:space="preserve"> bzw. nur mit Life-Status</t>
    </r>
  </si>
  <si>
    <t>= Anzahl Pat. unter Risiko am Anfang der Kaplan-Meier-Kurve</t>
  </si>
  <si>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</si>
  <si>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 in Gruppe A:
</t>
    </r>
    <r>
      <rPr>
        <sz val="8"/>
        <rFont val="Arial"/>
        <family val="2"/>
      </rPr>
      <t xml:space="preserve">Tage bis zum Ereignis
</t>
    </r>
    <r>
      <rPr>
        <b/>
        <sz val="8"/>
        <rFont val="Arial"/>
        <family val="2"/>
      </rPr>
      <t>--&gt; Median aus diesen Werten !!</t>
    </r>
  </si>
  <si>
    <t>5-Jahres-OAS (1826 Tage) am Beispiel von Kolon-Primärfallpat. 2007 (Zelle Z22)</t>
  </si>
  <si>
    <t xml:space="preserve">Auch kurativ therapierte UICC-Pat. werden für die Berechnung des OAS nicht in der Grundgesamtheit berücksichtigt (gemäß Fußnote 3 der Matrix)
</t>
  </si>
  <si>
    <t>Postoperativ verstorbene Pat. werden für die Berechnung des OAS nicht in der Grundgesamtheit berücksichtigt.</t>
  </si>
  <si>
    <t xml:space="preserve">    - Pat. mit synchroner Behandlung eines weiteren kolorektalen Primärtumors  
     </t>
  </si>
  <si>
    <t xml:space="preserve">    - Pat.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</si>
  <si>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 mit Falldatum 2010, 4 Jahres-DFS, also 1826 Tage nach D1; bei Pat. mit  Falldatum 2011, 3Jahres-DFS, 1461 Tage nach D1 etc.)
Q1</t>
    </r>
    <r>
      <rPr>
        <i/>
        <vertAlign val="superscript"/>
        <sz val="8"/>
        <rFont val="Arial"/>
        <family val="2"/>
      </rPr>
      <t xml:space="preserve">V </t>
    </r>
    <r>
      <rPr>
        <i/>
        <sz val="8"/>
        <rFont val="Arial"/>
        <family val="2"/>
      </rPr>
      <t xml:space="preserve">= Datum Tod
</t>
    </r>
  </si>
  <si>
    <t>A  Pat. mit "verstorben"-Meldung (alle Todesarten) innerhalb von 1826 Tagen</t>
  </si>
  <si>
    <t>B  Pat. ohne Todesmeldung (aber andere Follow-Up-Meldungen) vor und nach 1826 Tagen (oder nur eine "lebend"-Meldung nach dem Cut-Off)</t>
  </si>
  <si>
    <t xml:space="preserve">C  Pat. ohne Todesmeldung vor 1826 Tagen, aber 1. Meldung nach 1826 Tagen Todesmeldung </t>
  </si>
  <si>
    <t>D  Pat. mit Follow-Up-Meldung ohne Todesereignis innerhalb von 1826 Tagen</t>
  </si>
  <si>
    <t>Kaplan-Meier OAS über alle Primärfallpat.</t>
  </si>
  <si>
    <t>Kolonpat. (Rektumpat. entsprechend)</t>
  </si>
  <si>
    <t>A  Pat. mit "verstorben"-Meldung (alle Todesarten)</t>
  </si>
  <si>
    <t>B  Pat. ohne Todesmeldung (aber anderen Follow-Up-Meldungen)</t>
  </si>
  <si>
    <t>alle Pat. aus den Fallübersicht Matrix "Primärfallübersicht - Datensätze i. O."</t>
  </si>
  <si>
    <t xml:space="preserve">    - Pat. ohne Follow-Up-Meldung</t>
  </si>
  <si>
    <t xml:space="preserve">      davon Pat. ohne Follow-Up-Meldung  </t>
  </si>
  <si>
    <r>
      <rPr>
        <b/>
        <sz val="8"/>
        <color indexed="8"/>
        <rFont val="Arial"/>
        <family val="2"/>
      </rPr>
      <t>Für die Pat.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</si>
  <si>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 in Gruppe A:
</t>
    </r>
    <r>
      <rPr>
        <sz val="8"/>
        <color theme="1"/>
        <rFont val="Arial"/>
        <family val="2"/>
      </rPr>
      <t xml:space="preserve">Tage bis zum Tod (entspricht der Berechnung)
</t>
    </r>
    <r>
      <rPr>
        <b/>
        <sz val="8"/>
        <color indexed="8"/>
        <rFont val="Arial"/>
        <family val="2"/>
      </rPr>
      <t>--&gt; Median aus diesen Werten !!</t>
    </r>
  </si>
  <si>
    <t>Kaplan-Meier DFS über alle Primärfallpat.</t>
  </si>
  <si>
    <t>Kolonpat.(Rektumpat. entsprechend)</t>
  </si>
  <si>
    <t xml:space="preserve">     -  Pat. mit mind. 1 der folgenden Eigenschaften 
        (Mehrfachnennungen nachfolgend möglich)
</t>
  </si>
  <si>
    <t>Bei Pat. ohne UICC-Stadium ist es unter Umständen unklar, ob eine Tumorfreiheit erreicht werden kann. Eventuell ist dieses Problem über den Punkt „keine Vollremission“ (siehe unten) lösbar</t>
  </si>
  <si>
    <t>die Pat. aus G
werden nicht berück-
sichtigt</t>
  </si>
  <si>
    <t xml:space="preserve">Bei Pat. mit UICC-Stadium IV ist eine Vollremission unter Umständen nicht zu erreichen.
</t>
  </si>
  <si>
    <t xml:space="preserve">                - postoperativ verstorbene Pat. (&lt; 30 Tage nach OP)
</t>
  </si>
  <si>
    <t xml:space="preserve">Postoperativ verstorbene Pat. werden für die Berechnung des DFS nicht in der Grundgesamtheit berücksichtigt.
</t>
  </si>
  <si>
    <t xml:space="preserve">                - Pat. mit relevanter Krebsvorerkrankung   
                  (Kolonkarzinom stellt ein Zweitkarzinom dar)
</t>
  </si>
  <si>
    <t xml:space="preserve">                - Pat. mit synchroner Behandlung eines weiteren 
                  kolorektalen Primärtumors  
     </t>
  </si>
  <si>
    <t xml:space="preserve">                - Pat. ohne Follow-Up-Meldung</t>
  </si>
  <si>
    <t xml:space="preserve">A  Pat. mit Wiedererkrankungsereignis (Lokoregionäres Rezidiv, Lymphknotenrezidiv, Fernmetastasen, Zweitmalignom) 
</t>
  </si>
  <si>
    <r>
      <t xml:space="preserve">B  Pat. nur mit "tumorfrei"-Meldungen, nicht verstorben </t>
    </r>
    <r>
      <rPr>
        <b/>
        <u/>
        <sz val="8"/>
        <rFont val="Arial"/>
        <family val="2"/>
      </rPr>
      <t>(Meldungen mit Vitalstatus können darunter sein, zählen aber nicht)</t>
    </r>
    <r>
      <rPr>
        <sz val="8"/>
        <rFont val="Arial"/>
        <family val="2"/>
      </rPr>
      <t xml:space="preserve">
</t>
    </r>
  </si>
  <si>
    <t xml:space="preserve">C  Pat. verstorben ohne vorangegangenes Wiedererkrankungsereignis </t>
  </si>
  <si>
    <t>Kaplan-Meier DFS über alle Primärfallpat. (Grafische Darstellung)</t>
  </si>
  <si>
    <t xml:space="preserve">             -    Pat. ohne Follow-Up-Meldung bzw. nur mit Life-Status</t>
  </si>
  <si>
    <t>Kaplan-Meier OAS über alle Primärfallpat. (Grafische Darstellung)</t>
  </si>
  <si>
    <t xml:space="preserve">Pat. ohne Follow-Up-Meldung </t>
  </si>
  <si>
    <t>Pat.profil</t>
  </si>
  <si>
    <r>
      <t xml:space="preserve">Pat.
</t>
    </r>
    <r>
      <rPr>
        <sz val="9"/>
        <color rgb="FF494529"/>
        <rFont val="Arial"/>
        <family val="2"/>
      </rPr>
      <t>(Patient)</t>
    </r>
  </si>
  <si>
    <r>
      <t xml:space="preserve">Pat.
</t>
    </r>
    <r>
      <rPr>
        <sz val="9"/>
        <color rgb="FF494529"/>
        <rFont val="Arial"/>
        <family val="2"/>
      </rPr>
      <t>(Patient)</t>
    </r>
    <r>
      <rPr>
        <sz val="9"/>
        <color theme="1"/>
        <rFont val="Arial"/>
        <family val="2"/>
      </rPr>
      <t xml:space="preserve">
</t>
    </r>
  </si>
  <si>
    <r>
      <t xml:space="preserve">** Es ist also möglich, dass zwei Primärfälle pro Pat. und Jahr gezählt werden könnten.
</t>
    </r>
    <r>
      <rPr>
        <sz val="8"/>
        <color rgb="FF494529"/>
        <rFont val="Arial"/>
        <family val="2"/>
      </rPr>
      <t>** It is therefore possible for two primary cases to be counted per patient and year.</t>
    </r>
  </si>
  <si>
    <t xml:space="preserve">EDIUM – Studienpat. maximal </t>
  </si>
  <si>
    <t xml:space="preserve">     weil kein potentieller Studienpat.</t>
  </si>
  <si>
    <t>A1 Stammdaten - Pat.-ID =  Basic Information EDIUM_ONCOBOX ID
(the ID in the Tumordocumentation XML has no match in the EDIUM XML)</t>
  </si>
  <si>
    <t>A1 Stammdaten - Pat.-ID ≠  Basic Information EDIUM_ONCOBOX ID
(the ID in the Tumordocumentation XML has no match in the EDIUM XML)</t>
  </si>
  <si>
    <r>
      <rPr>
        <sz val="10"/>
        <color rgb="FFFF0000"/>
        <rFont val="Arial"/>
        <family val="2"/>
      </rPr>
      <t>5.</t>
    </r>
    <r>
      <rPr>
        <sz val="10"/>
        <rFont val="Arial"/>
        <family val="2"/>
      </rPr>
      <t xml:space="preserve"> Neoadjuvant vorbehandelt Fälle (operativ X = 1, (K3 ==N) || (M3 ==N)) mit postM </t>
    </r>
    <r>
      <rPr>
        <sz val="10"/>
        <rFont val="Calibri"/>
        <family val="2"/>
      </rPr>
      <t>≠</t>
    </r>
    <r>
      <rPr>
        <sz val="10"/>
        <rFont val="Arial"/>
        <family val="2"/>
      </rPr>
      <t xml:space="preserve"> M1 &amp;&amp; M1a &amp;&amp; M1b &amp;&amp; M1c</t>
    </r>
  </si>
  <si>
    <r>
      <rPr>
        <sz val="10"/>
        <color rgb="FFFF0000"/>
        <rFont val="Arial"/>
        <family val="2"/>
      </rPr>
      <t>6.</t>
    </r>
    <r>
      <rPr>
        <sz val="10"/>
        <rFont val="Arial"/>
        <family val="2"/>
      </rPr>
      <t xml:space="preserve"> Quelle letzte Follow-Up-Meldung welche die folgende Bedingungen erfüllt: vom Krebsregister
    ((Q7 = 1 &amp;&amp; Q6 = 1 || 2 || 3 ) (Pat.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 die bereits ein Ereignis hatten)</t>
    </r>
  </si>
  <si>
    <r>
      <rPr>
        <sz val="10"/>
        <color rgb="FFFF0000"/>
        <rFont val="Arial"/>
        <family val="2"/>
      </rPr>
      <t>6.</t>
    </r>
    <r>
      <rPr>
        <sz val="10"/>
        <rFont val="Arial"/>
        <family val="2"/>
      </rPr>
      <t xml:space="preserve">  Quelle letzte Follow-Up-Meldung welche die folgende Bedingungen erfüllt: vom Zentrum oder Quelle unbekannt
   ((Q7 = 2 || 3 || 4 || 5 || 6 || 7 &amp;&amp; Q6 = 1 || 2 || 3 ) (Pat.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 die bereits ein Ereignis hatten)</t>
    </r>
  </si>
  <si>
    <r>
      <rPr>
        <sz val="10"/>
        <color rgb="FFFF0000"/>
        <rFont val="Arial"/>
        <family val="2"/>
      </rPr>
      <t>6.</t>
    </r>
    <r>
      <rPr>
        <sz val="10"/>
        <rFont val="Arial"/>
        <family val="2"/>
      </rPr>
      <t xml:space="preserve"> I21 - J21 - K21</t>
    </r>
  </si>
  <si>
    <t>Pat. mit neuaufgetretenem Rezidiv und/oder Fernmetastasen
Patients with new recurrence and/or distant metastases</t>
  </si>
  <si>
    <t>1. Pat. mit neuaufgetretenem Rezidiv und/oder Fernmetastasen
1. Patients with new recurrence and/or distant metastases</t>
  </si>
  <si>
    <r>
      <rPr>
        <sz val="8"/>
        <rFont val="Arial"/>
        <family val="2"/>
      </rPr>
      <t xml:space="preserve">Was ist mit peri- und postoperativ verstorbenen Pat.? </t>
    </r>
    <r>
      <rPr>
        <sz val="8"/>
        <color rgb="FF494529"/>
        <rFont val="Arial"/>
        <family val="2"/>
      </rPr>
      <t xml:space="preserve">
What about patients who die perioperatively and postoperatively?</t>
    </r>
  </si>
  <si>
    <t xml:space="preserve">6a. Anteil Studienpat.
6a. Share of studies patient </t>
  </si>
  <si>
    <t>6b. Anteil Studienpat.
6b.Share of studies patient</t>
  </si>
  <si>
    <r>
      <t xml:space="preserve">7. KRK-Pat. mit Erfassung Familienanamnese
</t>
    </r>
    <r>
      <rPr>
        <b/>
        <sz val="12"/>
        <color theme="2" tint="-0.749992370372631"/>
        <rFont val="Arial"/>
        <family val="2"/>
      </rPr>
      <t>7. CRC patients with recorded family history</t>
    </r>
  </si>
  <si>
    <r>
      <t xml:space="preserve">Nein, es ist ausreichend, wenn die Resektion durchgeführt, unabhängig von der Klinik. Da der Pat. jedoch Primärfall des Zentrums A ist, kann Zentrum B den Pat.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</si>
  <si>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Können Pat. mit primärer Lebermetastasenresektion und intraoperativer Chemotherapie für den Zähler gezählt werden?
</t>
    </r>
    <r>
      <rPr>
        <sz val="8"/>
        <color theme="2" tint="-0.749992370372631"/>
        <rFont val="Arial"/>
        <family val="2"/>
      </rPr>
      <t xml:space="preserve">Can patients with primary liver metastases resection and intraoperative chemotherapy be counted for the numerator?
</t>
    </r>
  </si>
  <si>
    <t xml:space="preserve">Wie zählt man Pat. mit Rezidiv-Lebermetastasen? 
How do you count patients with recurrent liver metastases? </t>
  </si>
  <si>
    <t xml:space="preserve">Sind hier Pat., die Primärfälle der Vorjahre waren (z.B. 2017/2018) und die dann im Kennzahlenjahr (2019) eine Lebermetastasierung entwickelt haben und operiert wurden, auch im Nenner impliziert?
Are patients who were primary cases in previous  years (e.g. 2017/2018) and who then developed liver metastasis and underwent surgery in the indicator year (2019) also implied in the denominator here?
</t>
  </si>
  <si>
    <t xml:space="preserve">Wenn bei einem Pat., zweimal im Betrachtungszeitraum eine Lebermetastasenresektion erfolgt, darf dennoch nur einmal gezählt werden?
If a patient has had a liver metastasis resection twice in the observation period, may it still only be counted once?
</t>
  </si>
  <si>
    <r>
      <t xml:space="preserve">Werden Pat.,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</si>
  <si>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</si>
  <si>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Zählen hier auch Notfallpat.?
</t>
    </r>
    <r>
      <rPr>
        <sz val="8"/>
        <color rgb="FF494529"/>
        <rFont val="Arial"/>
        <family val="2"/>
      </rPr>
      <t>Do emergency patients also count here?</t>
    </r>
  </si>
  <si>
    <r>
      <t xml:space="preserve">Werden neoadjuvant vorbehandelte Pat. im Nenner berücksichtigt?
</t>
    </r>
    <r>
      <rPr>
        <sz val="8"/>
        <color rgb="FF494529"/>
        <rFont val="Arial"/>
        <family val="2"/>
      </rPr>
      <t>Are patients with prior neoadjuvant treatment taken into account in the denominator?</t>
    </r>
  </si>
  <si>
    <r>
      <t xml:space="preserve">Pat.  „im Follow-Up“
(aus Grundgesamtheit Primärpat.)  </t>
    </r>
    <r>
      <rPr>
        <vertAlign val="superscript"/>
        <sz val="8"/>
        <rFont val="Arial"/>
        <family val="2"/>
      </rPr>
      <t>3)</t>
    </r>
  </si>
  <si>
    <t>Pat. tumorfrei</t>
  </si>
  <si>
    <r>
      <t xml:space="preserve">Pat. mit mindestens 1 der Ereignisse in Spalte R bis T </t>
    </r>
    <r>
      <rPr>
        <vertAlign val="superscript"/>
        <sz val="8"/>
        <rFont val="Arial"/>
        <family val="2"/>
      </rPr>
      <t>7)</t>
    </r>
  </si>
  <si>
    <t>Werte Spalte I "Pat. im Follow-Up" müssen kleiner gleich sein als Spalte G subtrahiert von Spalte C; siehe Fußnote 3</t>
  </si>
  <si>
    <r>
      <t xml:space="preserve">8)  </t>
    </r>
    <r>
      <rPr>
        <sz val="8"/>
        <rFont val="Arial"/>
        <family val="2"/>
      </rPr>
      <t>DFS und OAS sind nicht direkt aus dieser Matrix abzuleiten und können deshalb nach eigener Berechnung hier manuell eingetragen werden. Eine automatische Berechnung durch EXCEL erfolgt nicht.</t>
    </r>
  </si>
  <si>
    <r>
      <t xml:space="preserve">Pat.  „im Follow-Up“
(aus Grundgesamtheit Primärpat.)  </t>
    </r>
    <r>
      <rPr>
        <vertAlign val="superscript"/>
        <sz val="8"/>
        <rFont val="Arial"/>
        <family val="2"/>
      </rPr>
      <t>3</t>
    </r>
  </si>
  <si>
    <t xml:space="preserve">KRK-Pat. mit Erfassung Familienanamnese
CRC patients with recorded family history </t>
  </si>
  <si>
    <t>Anteil Studienpat.
Berechnung durch OncoBox nur für die in Studien eingebrachten Primärfälle
Share of studies patient 
Calculation by the OncoBox only for primary cases included in research studies</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</si>
  <si>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des Datenblattes sollte mit Microsoft Office 2010 oder einer der Folgeversionen erfolgen. Microsoft Office 2007 ist mit Einschränkungen nutzbar (u.a. werden Info-Buttons nicht angezeigt). Vorversionen von Microsoft Office 2007 sind für die Bearbeitung des Datenblattes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</si>
  <si>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Prätherapeutische Vorstellung aller Pat. mit einem Rektumkarzinom u. Kolonkarzinom UICC Stad. IV</t>
  </si>
  <si>
    <t>Pat. des Nenners, die prätherapeutisch in einer interdisziplinären Tumorkonferenz vorgestellt wurden</t>
  </si>
  <si>
    <t>Elektive Pat. mit RK und alle elektiven Pat. mit KK Stad. IV</t>
  </si>
  <si>
    <t>Prätherapeutische Vorstellung aller Pat. mit Rezidiv / metachronen Metastasen</t>
  </si>
  <si>
    <t>Pat. des Nenners, die in der prätherapeutischen Konferenz vorgestellt wurden</t>
  </si>
  <si>
    <t>Pat. mit neuaufgetretenem Rezidiv und/oder Fernmetastasen 
(= Kennzahl 1)</t>
  </si>
  <si>
    <t>Postoperative Vorstellung aller Primärfallpat.</t>
  </si>
  <si>
    <t>Pat. des Nenners, die stationär oder ambulant psychoonkologisch betreut wurden (Gesprächsdauer ≥ 25 Min.)</t>
  </si>
  <si>
    <t>Primärfälle Gesamt + Pat. mit neuaufgetretenem Rezidiv und/oder Fernmetastasen 
(= Kennzahl 1)</t>
  </si>
  <si>
    <t>Möglichst hohe Rate an Pat., die durch den Sozialdienst beraten wurden</t>
  </si>
  <si>
    <t>Pat. des Nenners, die stationär oder ambulant durch den Sozialdienst beraten wurden</t>
  </si>
  <si>
    <t xml:space="preserve">Primärfälle Gesamt + Pat. mit neuaufgetretenem Rezidiv und/oder Fernmetastasen 
(= Kennzahl 1) </t>
  </si>
  <si>
    <t>Anteil Studienpat.</t>
  </si>
  <si>
    <t>Einbringen von möglichst vielen Pat. in Studien</t>
  </si>
  <si>
    <t xml:space="preserve">Pat. des DZ, die in eine Studie oder kolorektale Präventionsstudie eingebracht wurden </t>
  </si>
  <si>
    <t>KRK-Pat. mit Erfassung Familienanamnese</t>
  </si>
  <si>
    <t>Primärfälle mit pos. Pat.fragebogen</t>
  </si>
  <si>
    <t>Möglichst hohe Rate an immunhistochemischer Bestimmung d. MMR-Proteine bei Pat. mit KRK &lt; 50 Jahre</t>
  </si>
  <si>
    <t>Pat. des Nenners mit immunhistochemischer Bestimmung d. MMR-Proteine</t>
  </si>
  <si>
    <t>Pat. mit der Erstdiagnose KRK &lt; 50 Jahre</t>
  </si>
  <si>
    <t>Pat. des Nenners mit Bestimmung RAS- (= KRAS u. NRAS-Mutationen) sowie BRAF-Mutation zu Beginn der Erstlinientherapie</t>
  </si>
  <si>
    <t>Pat. mit metastasiertem KRK und Erstlinientherapie</t>
  </si>
  <si>
    <t>Therapeutische Koloskopien mit Schlingenpolypektomien je koloskopierende Einheit (nicht nur Pat. DZ)</t>
  </si>
  <si>
    <t>Elektive Koloskopien je koloskopierende Einheit des Darmkrebszentrums (nicht nur Pat. DZ)
(Gezählt werden: Intention: Koloskopie vollständig)</t>
  </si>
  <si>
    <t>Pat. des Nenners mit Angabe des Abstands zur mesorektalen Faszie im Befundbericht</t>
  </si>
  <si>
    <t>Pat. mit RK im unteren und mittleren Drittel und MRT oder Dünnschicht-CT des Beckens</t>
  </si>
  <si>
    <t>Pat. des Nenners mit Re-Interventionsbedürftigen Anastomoseninsuffizienzen Kolon nach Eingriffen</t>
  </si>
  <si>
    <r>
      <t xml:space="preserve">Pat. mit KK, bei denen in einer elektiven Tumorresektion eine Anastomose angelegt wurde </t>
    </r>
    <r>
      <rPr>
        <sz val="8"/>
        <color rgb="FFFF0000"/>
        <rFont val="Arial"/>
        <family val="2"/>
      </rPr>
      <t xml:space="preserve"> </t>
    </r>
  </si>
  <si>
    <t>Pat. des Nenners mit Anastomoseninsuffizienz Grad B (mit Antibiotikagabe o. interventioneller Drainage o. transanaler Lavage / Drainage) oder C ((Re-) Laparotomie)</t>
  </si>
  <si>
    <t>Pat. mit RK, bei denen in einer elektiven Tumorresektion eine Anastomose angelegt wurde (ohne TVE)</t>
  </si>
  <si>
    <t>Möglichst niedrige Rate an postoperativ verstorbenen Pat. nach elektiven Eingriffen</t>
  </si>
  <si>
    <t>Pat. des Nenners, die innerhalb von 30 d postoperativ verstorben sind</t>
  </si>
  <si>
    <t>Elektiv operierte Pat. (ohne TVE)</t>
  </si>
  <si>
    <t>Pat. des Nenners mit präoperativer Anzeichnung der Stomaposition</t>
  </si>
  <si>
    <t>Pat. mit RK, bei denen eine elektive Operation mit Stomaanlage durchgeführt wurde  (ohne TVE)</t>
  </si>
  <si>
    <t>Pat. des Nenners, die eine Lebermetastasenresektion erhalten haben</t>
  </si>
  <si>
    <t>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t>
  </si>
  <si>
    <t>Möglichst hohe Rate an Chemotherapien bei Pat. mit einem Kolonkarzinom UICC Stad. III</t>
  </si>
  <si>
    <t>Pat. des Nenners, die eine adjuvante Chemotherapie erhalten haben</t>
  </si>
  <si>
    <t>Pat. ≤ 75 Jahre mit einem Kolonkarzinom UICC Stad. III, bei denen eine R0-Resektion des Primärtumors erfolgte</t>
  </si>
  <si>
    <t>Pat. des Nenners mit Kombinationschemotherapie</t>
  </si>
  <si>
    <t>Pat. mit metastasiertem KRK, ECOG 0-1 und systemischer Erstlinientherapie</t>
  </si>
  <si>
    <t>Möglichst viele Pat. mit TME-Rektumpräparaten mit guter o. moderater Qualität</t>
  </si>
  <si>
    <t>Pat. des Nenners mit guter o. moderater Qualität (Grad 1: Mesorektale Faszie erhalten o. Grad 2: Intramesorektale Einrisse) der TME</t>
  </si>
  <si>
    <t>Pat. mit elektiv radikal operiertem RK (ohne TVE)</t>
  </si>
  <si>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</si>
  <si>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Pat. mit KRK und operativer Resektion</t>
  </si>
  <si>
    <t>Bei ≥ 95% der Pat. mit Lymphadenektomie werden ≥ 12 Lymphknoten pathologisch untersucht</t>
  </si>
  <si>
    <t xml:space="preserve">Pat. des Nenners mit ≥ 12 pathologisch untersuchten Lymphknoten </t>
  </si>
  <si>
    <t>Pat. mit KRK, die eine elektive OP mit Lymphadenektomie erhalten haben (ohne TVE)</t>
  </si>
  <si>
    <t>Pat. des Nenners mit Beginn der Chemotherapie innerhalb von 8 Wochen nach OP</t>
  </si>
  <si>
    <t>Pat. mit einem Kolonkarzinom UICC Stad. III, die eine adjuvante Chemotherapie erhalten haben (= Zähler Kennzahl 24)</t>
  </si>
  <si>
    <t>Pat. des Nenners, die 
• innerhalb von 30 d postoperativ verstorben sind (Zähler Kennzahl 20) oder
• in ein anderes Akut-Krankenhaus verlegt wurden oder
• einen Krankenhausaufenthalt &gt; 
22 d nach Tumorresektion hatten</t>
  </si>
  <si>
    <t>Elektiv operierte Pat.
(= Nenner Kennzahl 20)</t>
  </si>
  <si>
    <t>Primärfälle des Nenners mit ausgefülltem Pat.fragebogen (https://www.krebsgesellschaft.de/zertdokumente.html unter dem Punkt Darmkrebszentren)</t>
  </si>
  <si>
    <t>Lymphknotenunter-suchung</t>
  </si>
  <si>
    <r>
      <rPr>
        <b/>
        <sz val="8"/>
        <color theme="1"/>
        <rFont val="Arial"/>
        <family val="2"/>
      </rPr>
      <t>Anmerkung:</t>
    </r>
    <r>
      <rPr>
        <sz val="8"/>
        <color theme="1"/>
        <rFont val="Arial"/>
        <family val="2"/>
      </rPr>
      <t xml:space="preserve">
Im Sinne einer gendergerechten Sprache verwenden wir für die Begriffe „Patientinnen“, „Patienten“, „Patient*innen“ die Bezeichnung „Pat.“, die ausdrücklich jede Geschlechtszuschreibung (weiblich, männlich, divers) einschließt.</t>
    </r>
  </si>
  <si>
    <r>
      <t xml:space="preserve">P1 Prozess - Studie -  Datum Pat. in Studie eingebracht
</t>
    </r>
    <r>
      <rPr>
        <sz val="8"/>
        <color rgb="FF494529"/>
        <rFont val="Arial"/>
        <family val="2"/>
      </rPr>
      <t>P1 Process — research study — data of inclusion of patient in study</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</si>
  <si>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</si>
  <si>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Algorithmus wurde verändert. OncoBox verlangt bei der Kombination "C19" und "R" nicht mehr die Drittelangabe. Für die Kennzahl wird der Pat.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</si>
  <si>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Primärfälle des Nenners mit ausgefülltem Pat.-Fragebogen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</si>
  <si>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r>
      <t xml:space="preserve">23a
</t>
    </r>
    <r>
      <rPr>
        <strike/>
        <sz val="8"/>
        <color rgb="FFFF0000"/>
        <rFont val="Arial"/>
        <family val="2"/>
      </rPr>
      <t>Angabe optional</t>
    </r>
  </si>
  <si>
    <r>
      <t xml:space="preserve">23b
</t>
    </r>
    <r>
      <rPr>
        <strike/>
        <sz val="8"/>
        <color rgb="FFFF0000"/>
        <rFont val="Arial"/>
        <family val="2"/>
      </rPr>
      <t>Angabe optional</t>
    </r>
  </si>
  <si>
    <r>
      <t xml:space="preserve">23c
</t>
    </r>
    <r>
      <rPr>
        <strike/>
        <sz val="8"/>
        <color rgb="FFFF0000"/>
        <rFont val="Arial"/>
        <family val="2"/>
      </rPr>
      <t>Angabe optional</t>
    </r>
  </si>
  <si>
    <r>
      <t xml:space="preserve">30
</t>
    </r>
    <r>
      <rPr>
        <strike/>
        <sz val="8"/>
        <color rgb="FFFF0000"/>
        <rFont val="Arial"/>
        <family val="2"/>
      </rPr>
      <t>Angabe optional</t>
    </r>
  </si>
  <si>
    <r>
      <t>Grundlage des Erhebungsbogens stellt die TNM – Klassifikation maligner Tumoren, 8. Auflage 2017 sowie die ICD-Klassifikation ICD-10-GM 202</t>
    </r>
    <r>
      <rPr>
        <sz val="8"/>
        <color rgb="FFFF0000"/>
        <rFont val="Arial"/>
        <family val="2"/>
      </rPr>
      <t>1</t>
    </r>
    <r>
      <rPr>
        <strike/>
        <sz val="8"/>
        <color rgb="FFFF0000"/>
        <rFont val="Arial"/>
        <family val="2"/>
      </rPr>
      <t>0</t>
    </r>
    <r>
      <rPr>
        <sz val="8"/>
        <rFont val="Arial"/>
        <family val="2"/>
      </rPr>
      <t xml:space="preserve"> (DIMDI) und die OPS-Klassifikation OPS 202</t>
    </r>
    <r>
      <rPr>
        <sz val="8"/>
        <color rgb="FFFF0000"/>
        <rFont val="Arial"/>
        <family val="2"/>
      </rPr>
      <t>1</t>
    </r>
    <r>
      <rPr>
        <strike/>
        <sz val="8"/>
        <color rgb="FFFF0000"/>
        <rFont val="Arial"/>
        <family val="2"/>
      </rPr>
      <t>0</t>
    </r>
    <r>
      <rPr>
        <sz val="8"/>
        <color rgb="FFFF0000"/>
        <rFont val="Arial"/>
        <family val="2"/>
      </rPr>
      <t xml:space="preserve"> </t>
    </r>
    <r>
      <rPr>
        <sz val="8"/>
        <rFont val="Arial"/>
        <family val="2"/>
      </rPr>
      <t>(DIMDI) dar.</t>
    </r>
  </si>
  <si>
    <t>To be completed automatically by the tumour documentation producer at the time of generation.
Specification of the tumour documentation provider in XML file (free choice of text by provider, no structured specification)</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</si>
  <si>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Information is provided by tumour documentary and is not automatically determined.
</t>
  </si>
  <si>
    <r>
      <t>Usually measured with rigid rectoscopy or MRI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</si>
  <si>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1 also includes patients with primary metastases ; 2 includes distant metastases during the subsequent course and local or lymph-node recurrences (also those appearing simultaneously). 
Along with the field "Centre case", this field serves to specify the primary case.
In the OncoBox, and thus also in the EDIUM study, only primary cases (=1) are considered.</t>
  </si>
  <si>
    <t>Corresponds to the definition from https://www.gekid.de/wp-content/uploads/2018/10/Empfehlungen_zur_Analyse_von_Ueberlebensraten.pdf, (chapter 7, page 12)
- Operated patients (not pretreated with neoadjuvant): pT/pN c/pM 
- Patients who have been operated on (neoadjuvant pre-treated) and patients who have not been operated on: cTNM 
- for stage UICC IV in colorectal cancer, M1 is sufficient, regardless of the form of detection, p or c, and the information on T and N</t>
  </si>
  <si>
    <t>1 should be documented if another colorectal carcinoma is being treated synchronously with the primary case registered here.
Example: if a primary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</si>
  <si>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 xml:space="preserve">OPS Codes „transanal full-thickness resection (TVE)“ (= data field Basic Data D34)
5-482.8 Full-thickness excsision, local
5-482.80 Full-thickness excsision, local : Peranal
5-482.82 Full-thickness excsision, local : endoskopic- microsurgery
5-482.8x Full-thickness excsision, local : others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5-482.0* Loop resection incl. endoscopic mucosal resection
5-482.1* Submucosal excision incl. endoscopic submucosal dissection [ESD]
5-482.3 Electrocoagulation
5-482.4 Lasercoagulation
5-482.5 Thermocoagulation
5-482.6 Kryocoagulation
5-482.7 Photodynamic therapy
5-482.81 Full-thickness excsision, local : Endoscopic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</si>
  <si>
    <t>G1 = well differentiated
G2 = moderately differentiated
G3 = poorly differentiated
G4 = undifferentiated
GX = not determinable
L = low grade (G1 or G2)
M = intermediate grade (G2 or G3)
H = high grade (G3 or G4)
B = Borderline
U = unknown
T = not applicable
If a neoadjuvant therapy has been carried out, pretherapeutic grading can be reported as an alternative:
preG1 = well differentiated 
preG2 = moderately differentiated
preG3 = poorly differentiated
preG4 = undifferentiated
preGX = not determinable
preL = low grade (G1 or G2)
preM = intermediate grade (G2 or G3)
preH = high grade (G3 or G4)
preB = Borderline
preU = unknown
preT = not applicable</t>
  </si>
  <si>
    <t>Liver metastases that are diagnosed and treated as part of the therapy of the primary tumour.</t>
  </si>
  <si>
    <t>xx.xx.xxxx</t>
  </si>
  <si>
    <t>Muß ein Grading auch bei muzinösen Karzinomen erfolgen?
Must grading also be done for mucinous carcinomas?</t>
  </si>
  <si>
    <t>Alle Adenokarzinome NOS müssen graduiert werden. Muzinöse Adenokarzinome und Siegelringzellkarzinome (und auch medulläre Karzinome) werden, wenn sie MSI sind, als low grade gradiert. Sind sie MSS, dann als high grade. Wenn keine Mikrosatellitenanalyse vorliegt, nimmt man zunächst an, dass „G3“ vorliegt (in Analogie zu anderen Organtumoren).
All adenocarcinomas NOS must be graded. Mucinous adenocarcinomas and seal-ring cell carcinomas (and also medullary carcinomas) are graded as low grade if they are MSI. If they are MSS, then high grade. If no microsatellite analysis is available, the first assumption is that G3" is present (by analogy with other organ tumours)".</t>
  </si>
  <si>
    <t xml:space="preserve">Ist die Angabe des postoperativen Grading bei neoadjuvant vorbehandelten Pat. verpflichtend?
Is the indication of postoperative grading obligatory for patients pretreated with neoadjuvant?
</t>
  </si>
  <si>
    <t xml:space="preserve">Ja, die Angabe des postoperativen Grading ist verpflichtend. Wenn nach nedoadjuvanter Therapie kein postoperatives Grading vorliegt, soll das prätherapeutische Grading genutzt werden.
Quelle - Auszug Kennzahlenbogen nach Sitzung:
Aufnahme als FAQ: Postoperatives Grading verpflichtend. Wenn nach nedoadj Th kein postoperatives Grading vorliegt, soll das prätherapeut Grading genutzt werden.
Yes, the postoperative grading is mandatory. If there is no postoperative grading after nedoadjuvant therapy, pretherapeutic grading should be used.
Source - Excerpt from the indicator sheet after the session:
Admission as FAQ: Postoperative grading is obligatory. If there is no postoperative grading after nedoadjuvant therapy, pretherapeutic grading should be used.
</t>
  </si>
  <si>
    <t>EDIUM-Studienpat. maximal</t>
  </si>
  <si>
    <t>4. C1 =1 || C1 = 2</t>
  </si>
  <si>
    <t>Wie wird „zu Beginn Erstlinientherapie“ definiert?
How is " at the start beginning of first-line treatment" being defined?</t>
  </si>
  <si>
    <t xml:space="preserve"> Für die Definition „zu Beginn“ wird die Definition der Leitlinie herangezogen, d.h. „zu Beginn“ = Datum Mutationsbestimmung max. +15d von Datum Beginn Erstlinientherapie.
The definition of "at the start beginning" is being informed by the definition 
in the S3 guideline, i.e. "at the start beginning" = Date of mutation determination max. 15 d from date start of first-line treatment</t>
  </si>
  <si>
    <t>Undifferenziertes Karzinom o.n.A.
Undifferentiated carcinoma not otherwise specified</t>
  </si>
  <si>
    <t>Angabe Kolon bei nicht-operiert (kurativ) (Watch &amp; Wait) nicht plausibel.
Indication for colon non-surgical (curative) / Watch &amp; Wait not plausible.</t>
  </si>
  <si>
    <t>V. OncoBox: L1.1.1 (211126)</t>
  </si>
  <si>
    <t>V. Spezifikation: L1.1.1 (211126)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</si>
</sst>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9" x14ac:knownFonts="1">
    <font>
      <sz val="11"/>
      <color theme="1"/>
      <name val="Calibri"/>
      <family val="2"/>
      <scheme val="minor"/>
    </font>
    <font>
      <sz val="10"/>
      <color theme="1"/>
      <name val="Arial"/>
      <family val="2"/>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8"/>
      <color theme="1"/>
      <name val="Arial Narrow"/>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7"/>
      <color rgb="FFFF0000"/>
      <name val="Arial"/>
      <family val="2"/>
    </font>
    <font>
      <vertAlign val="superscript"/>
      <sz val="9"/>
      <color rgb="FFFF0000"/>
      <name val="Arial"/>
      <family val="2"/>
    </font>
    <font>
      <sz val="8"/>
      <name val="Malgun Gothic"/>
      <family val="2"/>
      <charset val="129"/>
    </font>
    <font>
      <sz val="10"/>
      <color theme="1"/>
      <name val="Calibri"/>
      <family val="2"/>
    </font>
    <font>
      <strike/>
      <sz val="10"/>
      <color rgb="FFFF0000"/>
      <name val="Arial"/>
      <family val="2"/>
    </font>
    <font>
      <sz val="8"/>
      <color theme="1" tint="0.34998626667073579"/>
      <name val="Arial"/>
      <family val="2"/>
    </font>
    <font>
      <b/>
      <sz val="12"/>
      <color theme="1" tint="0.34998626667073579"/>
      <name val="Arial"/>
      <family val="2"/>
    </font>
    <font>
      <vertAlign val="superscript"/>
      <sz val="10"/>
      <color theme="1"/>
      <name val="Arial"/>
      <family val="2"/>
    </font>
    <font>
      <b/>
      <sz val="9"/>
      <color theme="1"/>
      <name val="Calibri"/>
      <family val="2"/>
      <scheme val="minor"/>
    </font>
    <font>
      <sz val="8"/>
      <color theme="3" tint="-0.249977111117893"/>
      <name val="Arial"/>
      <family val="2"/>
    </font>
    <font>
      <sz val="6"/>
      <color theme="2" tint="-0.749992370372631"/>
      <name val="Arial"/>
      <family val="2"/>
    </font>
    <font>
      <b/>
      <strike/>
      <sz val="10"/>
      <color rgb="FFFF0000"/>
      <name val="Arial"/>
      <family val="2"/>
    </font>
    <font>
      <b/>
      <sz val="14"/>
      <name val="Arial"/>
      <family val="2"/>
    </font>
    <font>
      <sz val="9"/>
      <color rgb="FFFF0000"/>
      <name val="Verdana"/>
      <family val="2"/>
    </font>
  </fonts>
  <fills count="10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9"/>
      </patternFill>
    </fill>
    <fill>
      <patternFill patternType="solid">
        <fgColor theme="7" tint="0.59999389629810485"/>
        <bgColor indexed="64"/>
      </patternFill>
    </fill>
    <fill>
      <patternFill patternType="gray0625">
        <fgColor rgb="FF808080"/>
      </patternFill>
    </fill>
  </fills>
  <borders count="17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
        <color auto="1"/>
      </bottom>
      <diagonal/>
    </border>
  </borders>
  <cellStyleXfs count="647">
    <xf numFmtId="0" fontId="0" fillId="0" borderId="0"/>
    <xf numFmtId="0" fontId="73" fillId="2" borderId="0" applyNumberFormat="0" applyBorder="0" applyAlignment="0" applyProtection="0"/>
    <xf numFmtId="0" fontId="73" fillId="2" borderId="0" applyNumberFormat="0" applyBorder="0" applyAlignment="0" applyProtection="0"/>
    <xf numFmtId="0" fontId="73" fillId="31"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3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3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3" fillId="3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73" fillId="3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73"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73" fillId="3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3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3" fillId="4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3" fillId="4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73" fillId="4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74" fillId="43"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74" fillId="44"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74" fillId="45"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46"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74" fillId="47"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48"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3" borderId="0" applyNumberFormat="0" applyBorder="0" applyAlignment="0" applyProtection="0"/>
    <xf numFmtId="0" fontId="75" fillId="20" borderId="92" applyNumberFormat="0" applyAlignment="0" applyProtection="0"/>
    <xf numFmtId="0" fontId="75" fillId="20" borderId="92" applyNumberFormat="0" applyAlignment="0" applyProtection="0"/>
    <xf numFmtId="0" fontId="75" fillId="55" borderId="92" applyNumberFormat="0" applyAlignment="0" applyProtection="0"/>
    <xf numFmtId="0" fontId="75" fillId="20" borderId="92"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5" fillId="3" borderId="0" applyNumberFormat="0" applyBorder="0" applyAlignment="0" applyProtection="0"/>
    <xf numFmtId="0" fontId="77" fillId="20" borderId="93" applyNumberFormat="0" applyAlignment="0" applyProtection="0"/>
    <xf numFmtId="0" fontId="77" fillId="20" borderId="93" applyNumberFormat="0" applyAlignment="0" applyProtection="0"/>
    <xf numFmtId="0" fontId="77" fillId="55" borderId="93" applyNumberFormat="0" applyAlignment="0" applyProtection="0"/>
    <xf numFmtId="0" fontId="77" fillId="20" borderId="93" applyNumberFormat="0" applyAlignment="0" applyProtection="0"/>
    <xf numFmtId="0" fontId="66" fillId="20" borderId="2" applyNumberFormat="0" applyAlignment="0" applyProtection="0"/>
    <xf numFmtId="0" fontId="66" fillId="20" borderId="2" applyNumberFormat="0" applyAlignment="0" applyProtection="0"/>
    <xf numFmtId="0" fontId="66" fillId="20" borderId="2" applyNumberFormat="0" applyAlignment="0" applyProtection="0"/>
    <xf numFmtId="0" fontId="66" fillId="20" borderId="2" applyNumberFormat="0" applyAlignment="0" applyProtection="0"/>
    <xf numFmtId="0" fontId="66" fillId="20" borderId="2" applyNumberFormat="0" applyAlignment="0" applyProtection="0"/>
    <xf numFmtId="0" fontId="66" fillId="20" borderId="2" applyNumberFormat="0" applyAlignment="0" applyProtection="0"/>
    <xf numFmtId="0" fontId="66" fillId="20" borderId="2" applyNumberFormat="0" applyAlignment="0" applyProtection="0"/>
    <xf numFmtId="0" fontId="66" fillId="20" borderId="2" applyNumberFormat="0" applyAlignment="0" applyProtection="0"/>
    <xf numFmtId="0" fontId="67" fillId="21" borderId="3" applyNumberFormat="0" applyAlignment="0" applyProtection="0"/>
    <xf numFmtId="0" fontId="79" fillId="58" borderId="93" applyNumberFormat="0" applyAlignment="0" applyProtection="0"/>
    <xf numFmtId="0" fontId="68" fillId="7" borderId="2" applyNumberFormat="0" applyAlignment="0" applyProtection="0"/>
    <xf numFmtId="0" fontId="68" fillId="7" borderId="2" applyNumberFormat="0" applyAlignment="0" applyProtection="0"/>
    <xf numFmtId="0" fontId="68" fillId="7" borderId="2" applyNumberFormat="0" applyAlignment="0" applyProtection="0"/>
    <xf numFmtId="0" fontId="68" fillId="7" borderId="2" applyNumberFormat="0" applyAlignment="0" applyProtection="0"/>
    <xf numFmtId="0" fontId="68" fillId="7" borderId="2" applyNumberFormat="0" applyAlignment="0" applyProtection="0"/>
    <xf numFmtId="0" fontId="68" fillId="7" borderId="2" applyNumberFormat="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95"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80" fillId="0" borderId="4" applyNumberFormat="0" applyFill="0" applyAlignment="0" applyProtection="0"/>
    <xf numFmtId="0" fontId="80"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8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86" fillId="0" borderId="0" applyNumberFormat="0" applyFill="0" applyBorder="0" applyAlignment="0" applyProtection="0"/>
    <xf numFmtId="0" fontId="68" fillId="7" borderId="2" applyNumberFormat="0" applyAlignment="0" applyProtection="0"/>
    <xf numFmtId="0" fontId="68" fillId="7" borderId="2" applyNumberFormat="0" applyAlignment="0" applyProtection="0"/>
    <xf numFmtId="0" fontId="72" fillId="0" borderId="8" applyNumberFormat="0" applyFill="0" applyAlignment="0" applyProtection="0"/>
    <xf numFmtId="0" fontId="73" fillId="0" borderId="0"/>
    <xf numFmtId="0" fontId="23" fillId="22" borderId="9" applyNumberFormat="0" applyFont="0" applyAlignment="0" applyProtection="0"/>
    <xf numFmtId="0" fontId="23" fillId="22" borderId="9" applyNumberFormat="0" applyFont="0" applyAlignment="0" applyProtection="0"/>
    <xf numFmtId="0" fontId="23" fillId="22" borderId="9" applyNumberFormat="0" applyFont="0" applyAlignment="0" applyProtection="0"/>
    <xf numFmtId="0" fontId="23" fillId="22" borderId="9"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7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64" fillId="20" borderId="1" applyNumberFormat="0" applyAlignment="0" applyProtection="0"/>
    <xf numFmtId="0" fontId="64" fillId="20" borderId="1" applyNumberFormat="0" applyAlignment="0" applyProtection="0"/>
    <xf numFmtId="9" fontId="7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3" fillId="0" borderId="0"/>
    <xf numFmtId="0" fontId="23" fillId="0" borderId="0"/>
    <xf numFmtId="0" fontId="73" fillId="0" borderId="0"/>
    <xf numFmtId="0" fontId="23" fillId="0" borderId="0"/>
    <xf numFmtId="0" fontId="73" fillId="0" borderId="0"/>
    <xf numFmtId="0" fontId="7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73" fillId="0" borderId="0"/>
    <xf numFmtId="0" fontId="23" fillId="0" borderId="0"/>
    <xf numFmtId="0" fontId="69" fillId="0" borderId="4" applyNumberFormat="0" applyFill="0" applyAlignment="0" applyProtection="0"/>
    <xf numFmtId="0" fontId="69" fillId="0" borderId="4"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8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88" fillId="0" borderId="0" applyNumberFormat="0" applyFill="0" applyBorder="0" applyAlignment="0" applyProtection="0"/>
    <xf numFmtId="0" fontId="83" fillId="0" borderId="96" applyNumberFormat="0" applyFill="0" applyAlignment="0" applyProtection="0"/>
    <xf numFmtId="0" fontId="84" fillId="0" borderId="97" applyNumberFormat="0" applyFill="0" applyAlignment="0" applyProtection="0"/>
    <xf numFmtId="0" fontId="85" fillId="0" borderId="98" applyNumberFormat="0" applyFill="0" applyAlignment="0" applyProtection="0"/>
    <xf numFmtId="0" fontId="85" fillId="0" borderId="0" applyNumberFormat="0" applyFill="0" applyBorder="0" applyAlignment="0" applyProtection="0"/>
    <xf numFmtId="0" fontId="82" fillId="59" borderId="0" applyNumberFormat="0" applyBorder="0" applyAlignment="0" applyProtection="0"/>
    <xf numFmtId="0" fontId="76" fillId="56" borderId="0" applyNumberFormat="0" applyBorder="0" applyAlignment="0" applyProtection="0"/>
    <xf numFmtId="0" fontId="87" fillId="0" borderId="99" applyNumberFormat="0" applyFill="0" applyAlignment="0" applyProtection="0"/>
    <xf numFmtId="0" fontId="78" fillId="57" borderId="94" applyNumberFormat="0" applyAlignment="0" applyProtection="0"/>
    <xf numFmtId="0" fontId="73" fillId="60" borderId="100" applyNumberFormat="0" applyFont="0" applyAlignment="0" applyProtection="0"/>
    <xf numFmtId="0" fontId="74"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4"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6" borderId="0" applyNumberFormat="0" applyBorder="0" applyAlignment="0" applyProtection="0"/>
    <xf numFmtId="0" fontId="78" fillId="57" borderId="94" applyNumberFormat="0" applyAlignment="0" applyProtection="0"/>
    <xf numFmtId="0" fontId="82" fillId="59" borderId="0" applyNumberFormat="0" applyBorder="0" applyAlignment="0" applyProtection="0"/>
    <xf numFmtId="0" fontId="83" fillId="0" borderId="96" applyNumberFormat="0" applyFill="0" applyAlignment="0" applyProtection="0"/>
    <xf numFmtId="0" fontId="84" fillId="0" borderId="97" applyNumberFormat="0" applyFill="0" applyAlignment="0" applyProtection="0"/>
    <xf numFmtId="0" fontId="85" fillId="0" borderId="98" applyNumberFormat="0" applyFill="0" applyAlignment="0" applyProtection="0"/>
    <xf numFmtId="0" fontId="85" fillId="0" borderId="0" applyNumberFormat="0" applyFill="0" applyBorder="0" applyAlignment="0" applyProtection="0"/>
    <xf numFmtId="0" fontId="87" fillId="0" borderId="99" applyNumberFormat="0" applyFill="0" applyAlignment="0" applyProtection="0"/>
    <xf numFmtId="0" fontId="73" fillId="60" borderId="100" applyNumberFormat="0" applyFont="0" applyAlignment="0" applyProtection="0"/>
    <xf numFmtId="0" fontId="88" fillId="0" borderId="0" applyNumberFormat="0" applyFill="0" applyBorder="0" applyAlignment="0" applyProtection="0"/>
    <xf numFmtId="0" fontId="74"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6" borderId="0" applyNumberFormat="0" applyBorder="0" applyAlignment="0" applyProtection="0"/>
    <xf numFmtId="0" fontId="78" fillId="57" borderId="94" applyNumberFormat="0" applyAlignment="0" applyProtection="0"/>
    <xf numFmtId="0" fontId="82" fillId="59" borderId="0" applyNumberFormat="0" applyBorder="0" applyAlignment="0" applyProtection="0"/>
    <xf numFmtId="0" fontId="83" fillId="0" borderId="96" applyNumberFormat="0" applyFill="0" applyAlignment="0" applyProtection="0"/>
    <xf numFmtId="0" fontId="84" fillId="0" borderId="97" applyNumberFormat="0" applyFill="0" applyAlignment="0" applyProtection="0"/>
    <xf numFmtId="0" fontId="85" fillId="0" borderId="98" applyNumberFormat="0" applyFill="0" applyAlignment="0" applyProtection="0"/>
    <xf numFmtId="0" fontId="85" fillId="0" borderId="0" applyNumberFormat="0" applyFill="0" applyBorder="0" applyAlignment="0" applyProtection="0"/>
    <xf numFmtId="0" fontId="87" fillId="0" borderId="99" applyNumberFormat="0" applyFill="0" applyAlignment="0" applyProtection="0"/>
    <xf numFmtId="0" fontId="73" fillId="60" borderId="100" applyNumberFormat="0" applyFont="0" applyAlignment="0" applyProtection="0"/>
    <xf numFmtId="0" fontId="88" fillId="0" borderId="0" applyNumberFormat="0" applyFill="0" applyBorder="0" applyAlignment="0" applyProtection="0"/>
    <xf numFmtId="0" fontId="73" fillId="31"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73" fillId="9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73" fillId="32"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73" fillId="33"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3" fillId="34" borderId="0" applyNumberFormat="0" applyBorder="0" applyAlignment="0" applyProtection="0"/>
    <xf numFmtId="0" fontId="73" fillId="91" borderId="0" applyNumberFormat="0" applyBorder="0" applyAlignment="0" applyProtection="0"/>
    <xf numFmtId="0" fontId="73" fillId="91" borderId="0" applyNumberFormat="0" applyBorder="0" applyAlignment="0" applyProtection="0"/>
    <xf numFmtId="0" fontId="73" fillId="9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3" fillId="35"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73" fillId="37" borderId="0" applyNumberFormat="0" applyBorder="0" applyAlignment="0" applyProtection="0"/>
    <xf numFmtId="0" fontId="73" fillId="90"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73" fillId="39" borderId="0" applyNumberFormat="0" applyBorder="0" applyAlignment="0" applyProtection="0"/>
    <xf numFmtId="0" fontId="73" fillId="92" borderId="0" applyNumberFormat="0" applyBorder="0" applyAlignment="0" applyProtection="0"/>
    <xf numFmtId="0" fontId="73" fillId="92" borderId="0" applyNumberFormat="0" applyBorder="0" applyAlignment="0" applyProtection="0"/>
    <xf numFmtId="0" fontId="73" fillId="9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3" fillId="4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3" fillId="41" borderId="0" applyNumberFormat="0" applyBorder="0" applyAlignment="0" applyProtection="0"/>
    <xf numFmtId="0" fontId="73" fillId="90"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73" fillId="42"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74" fillId="43" borderId="0" applyNumberFormat="0" applyBorder="0" applyAlignment="0" applyProtection="0"/>
    <xf numFmtId="0" fontId="74" fillId="8" borderId="0" applyNumberFormat="0" applyBorder="0" applyAlignment="0" applyProtection="0"/>
    <xf numFmtId="0" fontId="74" fillId="90"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74" fillId="46"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74" fillId="47" borderId="0" applyNumberFormat="0" applyBorder="0" applyAlignment="0" applyProtection="0"/>
    <xf numFmtId="0" fontId="74" fillId="8" borderId="0" applyNumberFormat="0" applyBorder="0" applyAlignment="0" applyProtection="0"/>
    <xf numFmtId="0" fontId="74" fillId="90"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74" fillId="48"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74" fillId="49"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74" fillId="52"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1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5" fillId="20" borderId="92" applyNumberFormat="0" applyAlignment="0" applyProtection="0"/>
    <xf numFmtId="0" fontId="69" fillId="20" borderId="127" applyNumberFormat="0" applyAlignment="0" applyProtection="0"/>
    <xf numFmtId="0" fontId="75" fillId="55" borderId="92" applyNumberFormat="0" applyAlignment="0" applyProtection="0"/>
    <xf numFmtId="0" fontId="75" fillId="91" borderId="92" applyNumberFormat="0" applyAlignment="0" applyProtection="0"/>
    <xf numFmtId="0" fontId="69" fillId="91" borderId="127" applyNumberFormat="0" applyAlignment="0" applyProtection="0"/>
    <xf numFmtId="0" fontId="75" fillId="20" borderId="92" applyNumberFormat="0" applyAlignment="0" applyProtection="0"/>
    <xf numFmtId="0" fontId="69" fillId="91" borderId="127" applyNumberFormat="0" applyAlignment="0" applyProtection="0"/>
    <xf numFmtId="0" fontId="75" fillId="20" borderId="92" applyNumberFormat="0" applyAlignment="0" applyProtection="0"/>
    <xf numFmtId="0" fontId="69" fillId="20" borderId="127" applyNumberFormat="0" applyAlignment="0" applyProtection="0"/>
    <xf numFmtId="0" fontId="75" fillId="20" borderId="92" applyNumberFormat="0" applyAlignment="0" applyProtection="0"/>
    <xf numFmtId="0" fontId="64" fillId="20" borderId="1" applyNumberFormat="0" applyAlignment="0" applyProtection="0"/>
    <xf numFmtId="0" fontId="69" fillId="20" borderId="127" applyNumberFormat="0" applyAlignment="0" applyProtection="0"/>
    <xf numFmtId="0" fontId="75" fillId="20" borderId="92" applyNumberFormat="0" applyAlignment="0" applyProtection="0"/>
    <xf numFmtId="0" fontId="75" fillId="20" borderId="92" applyNumberFormat="0" applyAlignment="0" applyProtection="0"/>
    <xf numFmtId="0" fontId="75" fillId="20" borderId="92" applyNumberFormat="0" applyAlignment="0" applyProtection="0"/>
    <xf numFmtId="0" fontId="64" fillId="20" borderId="1" applyNumberFormat="0" applyAlignment="0" applyProtection="0"/>
    <xf numFmtId="0" fontId="77" fillId="55" borderId="93" applyNumberFormat="0" applyAlignment="0" applyProtection="0"/>
    <xf numFmtId="0" fontId="77" fillId="91" borderId="93" applyNumberFormat="0" applyAlignment="0" applyProtection="0"/>
    <xf numFmtId="0" fontId="77" fillId="91" borderId="93" applyNumberFormat="0" applyAlignment="0" applyProtection="0"/>
    <xf numFmtId="0" fontId="77" fillId="91" borderId="93" applyNumberFormat="0" applyAlignment="0" applyProtection="0"/>
    <xf numFmtId="0" fontId="77" fillId="20" borderId="93" applyNumberFormat="0" applyAlignment="0" applyProtection="0"/>
    <xf numFmtId="0" fontId="66" fillId="20" borderId="2" applyNumberFormat="0" applyAlignment="0" applyProtection="0"/>
    <xf numFmtId="0" fontId="77" fillId="20" borderId="93" applyNumberFormat="0" applyAlignment="0" applyProtection="0"/>
    <xf numFmtId="0" fontId="66" fillId="20" borderId="2" applyNumberFormat="0" applyAlignment="0" applyProtection="0"/>
    <xf numFmtId="0" fontId="78" fillId="57" borderId="94" applyNumberFormat="0" applyAlignment="0" applyProtection="0"/>
    <xf numFmtId="0" fontId="78" fillId="57" borderId="128" applyNumberFormat="0" applyAlignment="0" applyProtection="0"/>
    <xf numFmtId="0" fontId="68" fillId="7" borderId="2" applyNumberFormat="0" applyAlignment="0" applyProtection="0"/>
    <xf numFmtId="0" fontId="68" fillId="7" borderId="2" applyNumberFormat="0" applyAlignment="0" applyProtection="0"/>
    <xf numFmtId="0" fontId="80" fillId="0" borderId="95" applyNumberFormat="0" applyFill="0" applyAlignment="0" applyProtection="0"/>
    <xf numFmtId="0" fontId="80" fillId="0" borderId="129" applyNumberFormat="0" applyFill="0" applyAlignment="0" applyProtection="0"/>
    <xf numFmtId="0" fontId="80" fillId="0" borderId="129" applyNumberFormat="0" applyFill="0" applyAlignment="0" applyProtection="0"/>
    <xf numFmtId="0" fontId="80" fillId="0" borderId="129" applyNumberFormat="0" applyFill="0" applyAlignment="0" applyProtection="0"/>
    <xf numFmtId="0" fontId="80" fillId="0" borderId="4" applyNumberFormat="0" applyFill="0" applyAlignment="0" applyProtection="0"/>
    <xf numFmtId="0" fontId="69" fillId="0" borderId="4" applyNumberFormat="0" applyFill="0" applyAlignment="0" applyProtection="0"/>
    <xf numFmtId="0" fontId="80" fillId="0" borderId="4" applyNumberFormat="0" applyFill="0" applyAlignment="0" applyProtection="0"/>
    <xf numFmtId="0" fontId="69" fillId="0" borderId="4"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0" borderId="96" applyNumberFormat="0" applyFill="0" applyAlignment="0" applyProtection="0"/>
    <xf numFmtId="0" fontId="155" fillId="0" borderId="130" applyNumberFormat="0" applyFill="0" applyAlignment="0" applyProtection="0"/>
    <xf numFmtId="0" fontId="155" fillId="0" borderId="130" applyNumberFormat="0" applyFill="0" applyAlignment="0" applyProtection="0"/>
    <xf numFmtId="0" fontId="84" fillId="0" borderId="97" applyNumberFormat="0" applyFill="0" applyAlignment="0" applyProtection="0"/>
    <xf numFmtId="0" fontId="156" fillId="0" borderId="131" applyNumberFormat="0" applyFill="0" applyAlignment="0" applyProtection="0"/>
    <xf numFmtId="0" fontId="156" fillId="0" borderId="132" applyNumberFormat="0" applyFill="0" applyAlignment="0" applyProtection="0"/>
    <xf numFmtId="0" fontId="85" fillId="0" borderId="98" applyNumberFormat="0" applyFill="0" applyAlignment="0" applyProtection="0"/>
    <xf numFmtId="0" fontId="157" fillId="0" borderId="133" applyNumberFormat="0" applyFill="0" applyAlignment="0" applyProtection="0"/>
    <xf numFmtId="0" fontId="157" fillId="0" borderId="134" applyNumberFormat="0" applyFill="0" applyAlignment="0" applyProtection="0"/>
    <xf numFmtId="0" fontId="85"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0" fontId="3" fillId="60" borderId="100"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0" fontId="76" fillId="56" borderId="0" applyNumberFormat="0" applyBorder="0" applyAlignment="0" applyProtection="0"/>
    <xf numFmtId="0" fontId="76" fillId="56" borderId="0" applyNumberFormat="0" applyBorder="0" applyAlignment="0" applyProtection="0"/>
    <xf numFmtId="0" fontId="94" fillId="0" borderId="0"/>
    <xf numFmtId="0" fontId="94" fillId="0" borderId="0"/>
    <xf numFmtId="0" fontId="3" fillId="0" borderId="0"/>
    <xf numFmtId="0" fontId="3" fillId="0" borderId="0"/>
    <xf numFmtId="0" fontId="3" fillId="0" borderId="0"/>
    <xf numFmtId="0" fontId="23" fillId="0" borderId="0"/>
    <xf numFmtId="0" fontId="94" fillId="0" borderId="0"/>
    <xf numFmtId="0" fontId="3" fillId="0" borderId="0"/>
    <xf numFmtId="0" fontId="3" fillId="0" borderId="0"/>
    <xf numFmtId="0" fontId="94" fillId="0" borderId="0"/>
    <xf numFmtId="0" fontId="23" fillId="0" borderId="0"/>
    <xf numFmtId="0" fontId="8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5" fillId="0" borderId="5"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87" fillId="0" borderId="99" applyNumberFormat="0" applyFill="0" applyAlignment="0" applyProtection="0"/>
    <xf numFmtId="0" fontId="87" fillId="0" borderId="99" applyNumberFormat="0" applyFill="0" applyAlignment="0" applyProtection="0"/>
    <xf numFmtId="0" fontId="1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8" fillId="57" borderId="128" applyNumberFormat="0" applyAlignment="0" applyProtection="0"/>
    <xf numFmtId="0" fontId="78" fillId="57" borderId="94" applyNumberFormat="0" applyAlignment="0" applyProtection="0"/>
    <xf numFmtId="0" fontId="78" fillId="57" borderId="94" applyNumberFormat="0" applyAlignment="0" applyProtection="0"/>
    <xf numFmtId="0" fontId="78" fillId="57" borderId="128" applyNumberFormat="0" applyAlignment="0" applyProtection="0"/>
    <xf numFmtId="0" fontId="74"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6" borderId="0" applyNumberFormat="0" applyBorder="0" applyAlignment="0" applyProtection="0"/>
    <xf numFmtId="0" fontId="78" fillId="57" borderId="94" applyNumberFormat="0" applyAlignment="0" applyProtection="0"/>
    <xf numFmtId="0" fontId="82" fillId="59" borderId="0" applyNumberFormat="0" applyBorder="0" applyAlignment="0" applyProtection="0"/>
    <xf numFmtId="0" fontId="83" fillId="0" borderId="96" applyNumberFormat="0" applyFill="0" applyAlignment="0" applyProtection="0"/>
    <xf numFmtId="0" fontId="84" fillId="0" borderId="97" applyNumberFormat="0" applyFill="0" applyAlignment="0" applyProtection="0"/>
    <xf numFmtId="0" fontId="85" fillId="0" borderId="98" applyNumberFormat="0" applyFill="0" applyAlignment="0" applyProtection="0"/>
    <xf numFmtId="0" fontId="85" fillId="0" borderId="0" applyNumberFormat="0" applyFill="0" applyBorder="0" applyAlignment="0" applyProtection="0"/>
    <xf numFmtId="0" fontId="87" fillId="0" borderId="99" applyNumberFormat="0" applyFill="0" applyAlignment="0" applyProtection="0"/>
    <xf numFmtId="0" fontId="73" fillId="60" borderId="100" applyNumberFormat="0" applyFont="0" applyAlignment="0" applyProtection="0"/>
    <xf numFmtId="0" fontId="88" fillId="0" borderId="0" applyNumberFormat="0" applyFill="0" applyBorder="0" applyAlignment="0" applyProtection="0"/>
    <xf numFmtId="0" fontId="74"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6" borderId="0" applyNumberFormat="0" applyBorder="0" applyAlignment="0" applyProtection="0"/>
    <xf numFmtId="0" fontId="78" fillId="57" borderId="94" applyNumberFormat="0" applyAlignment="0" applyProtection="0"/>
    <xf numFmtId="0" fontId="82" fillId="59" borderId="0" applyNumberFormat="0" applyBorder="0" applyAlignment="0" applyProtection="0"/>
    <xf numFmtId="0" fontId="83" fillId="0" borderId="96" applyNumberFormat="0" applyFill="0" applyAlignment="0" applyProtection="0"/>
    <xf numFmtId="0" fontId="84" fillId="0" borderId="97" applyNumberFormat="0" applyFill="0" applyAlignment="0" applyProtection="0"/>
    <xf numFmtId="0" fontId="85" fillId="0" borderId="98" applyNumberFormat="0" applyFill="0" applyAlignment="0" applyProtection="0"/>
    <xf numFmtId="0" fontId="85" fillId="0" borderId="0" applyNumberFormat="0" applyFill="0" applyBorder="0" applyAlignment="0" applyProtection="0"/>
    <xf numFmtId="0" fontId="87" fillId="0" borderId="99" applyNumberFormat="0" applyFill="0" applyAlignment="0" applyProtection="0"/>
    <xf numFmtId="0" fontId="73" fillId="60" borderId="100" applyNumberFormat="0" applyFont="0" applyAlignment="0" applyProtection="0"/>
    <xf numFmtId="0" fontId="88" fillId="0" borderId="0" applyNumberFormat="0" applyFill="0" applyBorder="0" applyAlignment="0" applyProtection="0"/>
    <xf numFmtId="0" fontId="191" fillId="0" borderId="0" applyNumberFormat="0" applyFill="0" applyBorder="0" applyAlignment="0" applyProtection="0">
      <alignment vertical="top"/>
      <protection locked="0"/>
    </xf>
    <xf numFmtId="9" fontId="3" fillId="0" borderId="0"/>
  </cellStyleXfs>
  <cellXfs count="3627">
    <xf numFmtId="0" fontId="0" fillId="0" borderId="0" xfId="0"/>
    <xf numFmtId="0" fontId="6" fillId="0" borderId="0" xfId="0" applyFont="1" applyAlignment="1">
      <alignment vertical="center"/>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Border="1"/>
    <xf numFmtId="0" fontId="14" fillId="0" borderId="0" xfId="0" applyFont="1" applyAlignment="1" applyProtection="1"/>
    <xf numFmtId="0" fontId="15" fillId="0" borderId="0" xfId="0" applyFont="1" applyAlignment="1"/>
    <xf numFmtId="0" fontId="8" fillId="0" borderId="0" xfId="0" applyFont="1" applyAlignment="1" applyProtection="1">
      <alignment wrapText="1"/>
    </xf>
    <xf numFmtId="0" fontId="13" fillId="0" borderId="0" xfId="0" applyFont="1" applyAlignment="1">
      <alignment horizontal="left" vertical="center"/>
    </xf>
    <xf numFmtId="0" fontId="4" fillId="0" borderId="0" xfId="0" applyFont="1" applyAlignment="1">
      <alignment horizontal="left" vertical="top"/>
    </xf>
    <xf numFmtId="0" fontId="5" fillId="0" borderId="0" xfId="0" applyFont="1" applyAlignment="1">
      <alignment horizontal="left" vertical="center"/>
    </xf>
    <xf numFmtId="0" fontId="4" fillId="0" borderId="0" xfId="0" applyFont="1" applyBorder="1" applyAlignment="1">
      <alignment horizontal="left" vertical="top" wrapText="1"/>
    </xf>
    <xf numFmtId="0" fontId="4" fillId="0" borderId="10" xfId="0" applyFont="1" applyFill="1" applyBorder="1" applyAlignment="1">
      <alignment horizontal="center" vertical="center" wrapText="1"/>
    </xf>
    <xf numFmtId="0" fontId="7" fillId="0" borderId="0" xfId="0" applyFont="1" applyFill="1" applyBorder="1" applyAlignment="1">
      <alignment horizontal="left" vertical="top"/>
    </xf>
    <xf numFmtId="0" fontId="7" fillId="0" borderId="11" xfId="0" applyFont="1" applyFill="1" applyBorder="1" applyAlignment="1">
      <alignment horizontal="left" vertical="top"/>
    </xf>
    <xf numFmtId="0" fontId="4" fillId="0" borderId="0" xfId="0" applyFont="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vertical="top"/>
    </xf>
    <xf numFmtId="0" fontId="20" fillId="0" borderId="0" xfId="0" applyFont="1"/>
    <xf numFmtId="0" fontId="14"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applyAlignment="1">
      <alignment horizontal="left" vertical="top"/>
    </xf>
    <xf numFmtId="0" fontId="14"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0" fillId="0" borderId="0" xfId="0" applyFont="1" applyBorder="1" applyAlignment="1">
      <alignment horizontal="left" vertical="top" wrapText="1"/>
    </xf>
    <xf numFmtId="0" fontId="90" fillId="0" borderId="0" xfId="0" applyFont="1" applyBorder="1" applyAlignment="1">
      <alignment vertical="top" wrapText="1"/>
    </xf>
    <xf numFmtId="0" fontId="91" fillId="0" borderId="0" xfId="0" applyFont="1" applyBorder="1" applyAlignment="1">
      <alignment horizontal="left" vertical="top" wrapText="1"/>
    </xf>
    <xf numFmtId="0" fontId="92" fillId="0" borderId="11" xfId="0" applyFont="1" applyBorder="1" applyAlignment="1">
      <alignment horizontal="left" vertical="top" wrapText="1"/>
    </xf>
    <xf numFmtId="0" fontId="90" fillId="0" borderId="11" xfId="0" applyFont="1" applyBorder="1" applyAlignment="1">
      <alignment horizontal="left" vertical="top" wrapText="1"/>
    </xf>
    <xf numFmtId="0" fontId="93" fillId="0" borderId="11" xfId="0" applyFont="1" applyFill="1" applyBorder="1" applyAlignment="1">
      <alignment horizontal="left" vertical="top"/>
    </xf>
    <xf numFmtId="0" fontId="23" fillId="0" borderId="11" xfId="0" applyFont="1" applyBorder="1" applyAlignment="1">
      <alignment horizontal="left" vertical="top" wrapText="1"/>
    </xf>
    <xf numFmtId="0" fontId="23" fillId="0" borderId="11" xfId="0" applyFont="1" applyFill="1" applyBorder="1" applyAlignment="1">
      <alignment horizontal="left" vertical="top" wrapText="1"/>
    </xf>
    <xf numFmtId="0" fontId="93" fillId="0" borderId="0" xfId="0" applyFont="1" applyFill="1" applyBorder="1" applyAlignment="1">
      <alignment vertical="top" wrapText="1"/>
    </xf>
    <xf numFmtId="0" fontId="5" fillId="0" borderId="11" xfId="0" applyFont="1" applyBorder="1" applyAlignment="1">
      <alignment horizontal="left" vertical="top" wrapText="1"/>
    </xf>
    <xf numFmtId="0" fontId="23" fillId="62" borderId="11" xfId="0" applyFont="1" applyFill="1" applyBorder="1" applyAlignment="1">
      <alignment horizontal="left" vertical="top"/>
    </xf>
    <xf numFmtId="0" fontId="24" fillId="0" borderId="0" xfId="0" applyFont="1" applyProtection="1"/>
    <xf numFmtId="0" fontId="0" fillId="0" borderId="0" xfId="0" applyBorder="1" applyProtection="1">
      <protection locked="0"/>
    </xf>
    <xf numFmtId="0" fontId="20" fillId="0" borderId="14" xfId="0" applyFont="1" applyBorder="1" applyAlignment="1" applyProtection="1">
      <alignment textRotation="90" wrapText="1"/>
    </xf>
    <xf numFmtId="0" fontId="20" fillId="0" borderId="15" xfId="0" applyFont="1" applyBorder="1" applyAlignment="1" applyProtection="1">
      <alignment horizontal="center" vertical="center" wrapText="1"/>
    </xf>
    <xf numFmtId="0" fontId="20" fillId="0" borderId="16" xfId="0" applyNumberFormat="1" applyFont="1" applyBorder="1" applyAlignment="1" applyProtection="1">
      <alignment horizontal="center" vertical="center"/>
    </xf>
    <xf numFmtId="0" fontId="8" fillId="0" borderId="0" xfId="0" applyFont="1" applyAlignment="1" applyProtection="1">
      <alignment horizontal="center" wrapText="1"/>
    </xf>
    <xf numFmtId="0" fontId="20" fillId="0" borderId="16" xfId="0" applyFont="1" applyBorder="1" applyAlignment="1" applyProtection="1">
      <alignment horizontal="center" vertical="center" wrapText="1"/>
    </xf>
    <xf numFmtId="0" fontId="26" fillId="0" borderId="0" xfId="0" applyFont="1"/>
    <xf numFmtId="0" fontId="18" fillId="0" borderId="17" xfId="0" applyFont="1" applyBorder="1" applyAlignment="1">
      <alignment horizontal="center" vertical="top" wrapText="1"/>
    </xf>
    <xf numFmtId="14" fontId="20" fillId="0" borderId="0" xfId="0" applyNumberFormat="1" applyFont="1" applyFill="1" applyBorder="1" applyAlignment="1">
      <alignment horizontal="left" vertical="top" wrapText="1"/>
    </xf>
    <xf numFmtId="14" fontId="20" fillId="0" borderId="0" xfId="0" applyNumberFormat="1" applyFont="1" applyBorder="1" applyAlignment="1">
      <alignment horizontal="left" vertical="top" wrapText="1"/>
    </xf>
    <xf numFmtId="14" fontId="20" fillId="0" borderId="0" xfId="0" applyNumberFormat="1" applyFont="1" applyFill="1" applyBorder="1" applyAlignment="1">
      <alignment horizontal="center" vertical="top" wrapText="1"/>
    </xf>
    <xf numFmtId="0" fontId="20" fillId="0" borderId="0" xfId="0" applyFont="1" applyFill="1" applyBorder="1" applyAlignment="1">
      <alignment horizontal="center" vertical="top" wrapText="1"/>
    </xf>
    <xf numFmtId="0" fontId="96" fillId="0" borderId="0" xfId="0" applyFont="1"/>
    <xf numFmtId="0" fontId="19" fillId="0" borderId="0" xfId="0" applyFont="1" applyBorder="1" applyAlignment="1">
      <alignment horizontal="left" vertical="top"/>
    </xf>
    <xf numFmtId="0" fontId="97" fillId="0" borderId="0" xfId="0" applyFont="1" applyBorder="1" applyAlignment="1">
      <alignment horizontal="left" vertical="top"/>
    </xf>
    <xf numFmtId="0" fontId="96" fillId="0" borderId="0" xfId="0" applyFont="1" applyAlignment="1"/>
    <xf numFmtId="0" fontId="96" fillId="0" borderId="0" xfId="0" applyFont="1" applyFill="1" applyBorder="1" applyAlignment="1">
      <alignment horizontal="left"/>
    </xf>
    <xf numFmtId="0" fontId="96" fillId="0" borderId="0" xfId="0" applyFont="1" applyFill="1" applyBorder="1" applyAlignment="1">
      <alignment horizontal="left" vertical="top"/>
    </xf>
    <xf numFmtId="0" fontId="0" fillId="0" borderId="0" xfId="0" applyFill="1" applyProtection="1">
      <protection locked="0"/>
    </xf>
    <xf numFmtId="0" fontId="20" fillId="0" borderId="11" xfId="0" applyFont="1" applyBorder="1" applyAlignment="1">
      <alignment horizontal="center" vertical="center" wrapText="1"/>
    </xf>
    <xf numFmtId="0" fontId="20" fillId="0" borderId="11" xfId="0" applyFont="1" applyFill="1" applyBorder="1" applyAlignment="1">
      <alignment horizontal="center" vertical="center" wrapText="1"/>
    </xf>
    <xf numFmtId="164" fontId="20" fillId="0" borderId="11" xfId="0" applyNumberFormat="1" applyFont="1" applyBorder="1" applyAlignment="1">
      <alignment horizontal="center" vertical="center" wrapText="1"/>
    </xf>
    <xf numFmtId="164" fontId="20" fillId="0" borderId="17" xfId="0" applyNumberFormat="1" applyFont="1" applyBorder="1" applyAlignment="1">
      <alignment horizontal="center" vertical="center" wrapText="1"/>
    </xf>
    <xf numFmtId="0" fontId="20" fillId="0" borderId="11" xfId="0" applyFont="1" applyBorder="1" applyAlignment="1">
      <alignment horizontal="center" vertical="center"/>
    </xf>
    <xf numFmtId="0" fontId="96" fillId="0" borderId="0" xfId="0" applyFont="1" applyBorder="1" applyAlignment="1">
      <alignment vertical="center" wrapText="1"/>
    </xf>
    <xf numFmtId="0" fontId="98" fillId="0" borderId="0" xfId="0" applyFont="1" applyBorder="1" applyAlignment="1">
      <alignment vertical="center" wrapText="1"/>
    </xf>
    <xf numFmtId="0" fontId="96" fillId="0" borderId="18" xfId="0" applyFont="1" applyBorder="1" applyAlignment="1">
      <alignment vertical="center" wrapText="1"/>
    </xf>
    <xf numFmtId="0" fontId="96" fillId="0" borderId="19" xfId="0" applyFont="1" applyBorder="1" applyAlignment="1">
      <alignment vertical="center" wrapText="1"/>
    </xf>
    <xf numFmtId="0" fontId="98" fillId="0" borderId="18" xfId="0" applyFont="1" applyBorder="1" applyAlignment="1">
      <alignment vertical="center" wrapText="1"/>
    </xf>
    <xf numFmtId="0" fontId="98" fillId="0" borderId="19" xfId="0" applyFont="1" applyBorder="1" applyAlignment="1">
      <alignment vertical="center" wrapText="1"/>
    </xf>
    <xf numFmtId="0" fontId="96" fillId="0" borderId="0" xfId="0" applyFont="1" applyBorder="1" applyAlignment="1">
      <alignment horizontal="left" vertical="center" wrapText="1"/>
    </xf>
    <xf numFmtId="0" fontId="96" fillId="61" borderId="17" xfId="0" applyFont="1" applyFill="1" applyBorder="1" applyAlignment="1">
      <alignment horizontal="left" vertical="center" wrapText="1"/>
    </xf>
    <xf numFmtId="0" fontId="96" fillId="61" borderId="18" xfId="0" applyFont="1" applyFill="1" applyBorder="1" applyAlignment="1">
      <alignment vertical="center" wrapText="1"/>
    </xf>
    <xf numFmtId="0" fontId="96" fillId="0" borderId="11" xfId="0" applyFont="1" applyBorder="1" applyAlignment="1">
      <alignment vertical="center" wrapText="1"/>
    </xf>
    <xf numFmtId="0" fontId="98" fillId="0" borderId="11" xfId="0" applyFont="1" applyBorder="1" applyAlignment="1">
      <alignment vertical="center" wrapText="1"/>
    </xf>
    <xf numFmtId="0" fontId="96" fillId="0" borderId="11" xfId="0" applyFont="1" applyBorder="1" applyAlignment="1">
      <alignment horizontal="left" vertical="center" wrapText="1"/>
    </xf>
    <xf numFmtId="0" fontId="34" fillId="0" borderId="0" xfId="0" applyFont="1" applyAlignment="1" applyProtection="1"/>
    <xf numFmtId="0" fontId="20" fillId="0" borderId="0" xfId="0" applyFont="1" applyFill="1" applyBorder="1" applyAlignment="1">
      <alignment horizontal="left" vertical="center"/>
    </xf>
    <xf numFmtId="0" fontId="96" fillId="0" borderId="0" xfId="0" applyFont="1" applyFill="1" applyBorder="1" applyAlignment="1">
      <alignment horizontal="center" vertical="center"/>
    </xf>
    <xf numFmtId="0" fontId="96" fillId="0" borderId="0" xfId="0" applyFont="1" applyFill="1" applyBorder="1" applyAlignment="1">
      <alignment horizontal="left" vertical="center"/>
    </xf>
    <xf numFmtId="0" fontId="96" fillId="0" borderId="0" xfId="0" quotePrefix="1" applyFont="1" applyFill="1" applyBorder="1" applyAlignment="1">
      <alignment horizontal="center" vertical="center"/>
    </xf>
    <xf numFmtId="0" fontId="96" fillId="0" borderId="11" xfId="0" quotePrefix="1" applyFont="1" applyFill="1" applyBorder="1" applyAlignment="1">
      <alignment horizontal="left" vertical="center"/>
    </xf>
    <xf numFmtId="0" fontId="99" fillId="0" borderId="11" xfId="0" applyFont="1" applyBorder="1"/>
    <xf numFmtId="0" fontId="96" fillId="0" borderId="0" xfId="0" applyFont="1" applyFill="1" applyBorder="1" applyAlignment="1">
      <alignment vertical="center"/>
    </xf>
    <xf numFmtId="0" fontId="96" fillId="62" borderId="11" xfId="0" applyFont="1" applyFill="1" applyBorder="1" applyAlignment="1">
      <alignment vertical="center" wrapText="1"/>
    </xf>
    <xf numFmtId="0" fontId="96" fillId="62" borderId="11" xfId="0" applyFont="1" applyFill="1" applyBorder="1" applyAlignment="1">
      <alignment horizontal="left" vertical="center" wrapText="1"/>
    </xf>
    <xf numFmtId="0" fontId="96" fillId="0" borderId="11" xfId="0" applyFont="1" applyBorder="1" applyAlignment="1">
      <alignment wrapText="1"/>
    </xf>
    <xf numFmtId="0" fontId="0" fillId="0" borderId="0" xfId="0" applyFill="1" applyBorder="1" applyAlignment="1">
      <alignment horizontal="left" vertical="top"/>
    </xf>
    <xf numFmtId="0" fontId="0" fillId="0" borderId="0" xfId="0" applyFill="1"/>
    <xf numFmtId="0" fontId="0" fillId="0" borderId="0" xfId="0" applyFill="1" applyBorder="1"/>
    <xf numFmtId="0" fontId="4" fillId="61" borderId="0" xfId="0" applyFont="1" applyFill="1" applyBorder="1" applyAlignment="1">
      <alignment horizontal="center" vertical="center" wrapText="1"/>
    </xf>
    <xf numFmtId="0" fontId="99" fillId="0" borderId="0" xfId="0" applyFont="1"/>
    <xf numFmtId="0" fontId="20" fillId="61" borderId="11" xfId="0" applyFont="1" applyFill="1" applyBorder="1" applyAlignment="1">
      <alignment horizontal="left" vertical="center"/>
    </xf>
    <xf numFmtId="0" fontId="96" fillId="61" borderId="11" xfId="0" applyFont="1" applyFill="1" applyBorder="1" applyAlignment="1">
      <alignment horizontal="left" vertical="center"/>
    </xf>
    <xf numFmtId="0" fontId="99" fillId="61" borderId="0" xfId="0" applyFont="1" applyFill="1"/>
    <xf numFmtId="0" fontId="98" fillId="0" borderId="0" xfId="0" applyFont="1" applyFill="1" applyBorder="1" applyAlignment="1">
      <alignment vertical="center" wrapText="1"/>
    </xf>
    <xf numFmtId="0" fontId="96" fillId="0" borderId="0" xfId="0" applyFont="1" applyFill="1" applyBorder="1" applyAlignment="1">
      <alignment horizontal="left" vertical="center" wrapText="1"/>
    </xf>
    <xf numFmtId="0" fontId="98" fillId="0" borderId="0" xfId="0" applyFont="1" applyFill="1" applyBorder="1" applyAlignment="1">
      <alignment horizontal="left" vertical="center" wrapText="1"/>
    </xf>
    <xf numFmtId="0" fontId="96" fillId="0" borderId="0" xfId="0" applyFont="1" applyFill="1" applyBorder="1" applyAlignment="1">
      <alignment vertical="center" wrapText="1"/>
    </xf>
    <xf numFmtId="0" fontId="20" fillId="61" borderId="0" xfId="0" applyFont="1" applyFill="1" applyBorder="1" applyAlignment="1">
      <alignment horizontal="center" vertical="center"/>
    </xf>
    <xf numFmtId="0" fontId="4" fillId="0" borderId="20" xfId="0" applyFont="1" applyFill="1" applyBorder="1" applyAlignment="1">
      <alignment horizontal="center" vertical="center" wrapText="1"/>
    </xf>
    <xf numFmtId="0" fontId="0" fillId="0" borderId="0" xfId="0" applyProtection="1"/>
    <xf numFmtId="0" fontId="0" fillId="0" borderId="0" xfId="0"/>
    <xf numFmtId="0" fontId="7" fillId="0" borderId="17" xfId="0" applyFont="1" applyBorder="1" applyAlignment="1">
      <alignment vertical="center" wrapText="1"/>
    </xf>
    <xf numFmtId="0" fontId="7" fillId="0" borderId="11" xfId="0" applyFont="1" applyBorder="1" applyAlignment="1">
      <alignment vertical="center" wrapText="1"/>
    </xf>
    <xf numFmtId="0" fontId="4" fillId="0" borderId="0" xfId="0" applyFont="1" applyAlignment="1" applyProtection="1">
      <alignment wrapText="1"/>
    </xf>
    <xf numFmtId="0" fontId="99" fillId="0" borderId="0" xfId="0" applyFont="1" applyAlignment="1"/>
    <xf numFmtId="0" fontId="4" fillId="0" borderId="0" xfId="0" applyFont="1" applyAlignment="1" applyProtection="1"/>
    <xf numFmtId="0" fontId="7" fillId="0" borderId="0" xfId="0" applyFont="1" applyAlignment="1" applyProtection="1"/>
    <xf numFmtId="0" fontId="7" fillId="0" borderId="0" xfId="0" applyFont="1" applyAlignment="1">
      <alignment horizontal="left" vertical="center"/>
    </xf>
    <xf numFmtId="0" fontId="4" fillId="0" borderId="20" xfId="0" applyFont="1" applyFill="1" applyBorder="1" applyAlignment="1">
      <alignment horizontal="left" vertical="top"/>
    </xf>
    <xf numFmtId="0" fontId="7" fillId="0" borderId="20" xfId="0" applyFont="1" applyBorder="1" applyAlignment="1">
      <alignment vertical="center" wrapText="1"/>
    </xf>
    <xf numFmtId="0" fontId="4" fillId="0" borderId="11" xfId="0" applyFont="1" applyBorder="1" applyAlignment="1">
      <alignment wrapText="1"/>
    </xf>
    <xf numFmtId="0" fontId="93" fillId="0" borderId="21" xfId="0" applyFont="1" applyBorder="1" applyAlignment="1"/>
    <xf numFmtId="0" fontId="99" fillId="0" borderId="0" xfId="0" applyFont="1" applyBorder="1"/>
    <xf numFmtId="0" fontId="98" fillId="0" borderId="0" xfId="0" applyFont="1"/>
    <xf numFmtId="0" fontId="96" fillId="61" borderId="11" xfId="0" applyFont="1" applyFill="1" applyBorder="1" applyAlignment="1">
      <alignment horizontal="left" vertical="center" wrapText="1"/>
    </xf>
    <xf numFmtId="0" fontId="98" fillId="61" borderId="11" xfId="0" applyFont="1" applyFill="1" applyBorder="1" applyAlignment="1">
      <alignment vertical="center" wrapText="1"/>
    </xf>
    <xf numFmtId="0" fontId="96" fillId="61" borderId="11" xfId="0" applyFont="1" applyFill="1" applyBorder="1" applyAlignment="1">
      <alignment vertical="center" wrapText="1"/>
    </xf>
    <xf numFmtId="0" fontId="100" fillId="0" borderId="0" xfId="0" applyFont="1"/>
    <xf numFmtId="0" fontId="96" fillId="0" borderId="0" xfId="0" quotePrefix="1" applyFont="1" applyFill="1" applyBorder="1" applyAlignment="1">
      <alignment horizontal="left" vertical="center"/>
    </xf>
    <xf numFmtId="0" fontId="98" fillId="0" borderId="0" xfId="0" applyFont="1" applyFill="1" applyBorder="1" applyAlignment="1">
      <alignment vertical="center"/>
    </xf>
    <xf numFmtId="0" fontId="96" fillId="0" borderId="22" xfId="0" applyFont="1" applyFill="1" applyBorder="1" applyAlignment="1">
      <alignment horizontal="left"/>
    </xf>
    <xf numFmtId="0" fontId="0" fillId="0" borderId="0" xfId="0" applyAlignment="1"/>
    <xf numFmtId="0" fontId="90" fillId="0" borderId="11" xfId="0" applyFont="1" applyFill="1" applyBorder="1" applyAlignment="1">
      <alignment horizontal="left" vertical="top" wrapText="1"/>
    </xf>
    <xf numFmtId="0" fontId="96" fillId="64" borderId="11" xfId="0" quotePrefix="1" applyFont="1" applyFill="1" applyBorder="1" applyAlignment="1">
      <alignment horizontal="left" vertical="center"/>
    </xf>
    <xf numFmtId="0" fontId="96" fillId="64" borderId="11" xfId="0" applyFont="1" applyFill="1" applyBorder="1" applyAlignment="1">
      <alignment horizontal="left" vertical="center"/>
    </xf>
    <xf numFmtId="0" fontId="96" fillId="64" borderId="11" xfId="0" applyFont="1" applyFill="1" applyBorder="1" applyAlignment="1">
      <alignment horizontal="left" vertical="center" wrapText="1"/>
    </xf>
    <xf numFmtId="0" fontId="20" fillId="64" borderId="11" xfId="0" applyFont="1" applyFill="1" applyBorder="1" applyAlignment="1">
      <alignment horizontal="left" vertical="center"/>
    </xf>
    <xf numFmtId="49" fontId="20" fillId="61" borderId="11" xfId="0" applyNumberFormat="1" applyFont="1" applyFill="1" applyBorder="1" applyAlignment="1">
      <alignment horizontal="left" vertical="center"/>
    </xf>
    <xf numFmtId="0" fontId="20" fillId="61" borderId="0" xfId="0" applyFont="1" applyFill="1" applyBorder="1"/>
    <xf numFmtId="0" fontId="36" fillId="0" borderId="0" xfId="0" applyFont="1"/>
    <xf numFmtId="0" fontId="20" fillId="0" borderId="0" xfId="0" applyFont="1" applyFill="1" applyBorder="1" applyAlignment="1">
      <alignment horizontal="center" vertical="center"/>
    </xf>
    <xf numFmtId="0" fontId="20" fillId="0" borderId="0" xfId="0" applyFont="1" applyFill="1" applyBorder="1" applyAlignment="1">
      <alignment vertical="center"/>
    </xf>
    <xf numFmtId="0" fontId="20" fillId="0" borderId="11" xfId="0" applyFont="1" applyBorder="1" applyAlignment="1">
      <alignment horizontal="left" vertical="center" wrapText="1"/>
    </xf>
    <xf numFmtId="0" fontId="20" fillId="0" borderId="18" xfId="0" applyFont="1" applyBorder="1" applyAlignment="1">
      <alignment vertical="center" wrapText="1"/>
    </xf>
    <xf numFmtId="0" fontId="20" fillId="0" borderId="18" xfId="0" applyFont="1" applyBorder="1" applyAlignment="1">
      <alignment horizontal="left" vertical="center" wrapText="1"/>
    </xf>
    <xf numFmtId="0" fontId="20" fillId="64" borderId="11" xfId="0" applyFont="1" applyFill="1" applyBorder="1" applyAlignment="1">
      <alignment horizontal="left" vertical="center" wrapText="1"/>
    </xf>
    <xf numFmtId="0" fontId="20" fillId="61" borderId="11" xfId="0" quotePrefix="1" applyFont="1" applyFill="1" applyBorder="1" applyAlignment="1">
      <alignment horizontal="left" vertical="center"/>
    </xf>
    <xf numFmtId="0" fontId="20" fillId="61" borderId="18" xfId="0" applyFont="1" applyFill="1" applyBorder="1" applyAlignment="1">
      <alignment vertical="center" wrapText="1"/>
    </xf>
    <xf numFmtId="0" fontId="20" fillId="0" borderId="19" xfId="0" applyFont="1" applyBorder="1" applyAlignment="1">
      <alignment vertical="center" wrapText="1"/>
    </xf>
    <xf numFmtId="0" fontId="20" fillId="0" borderId="11" xfId="0" applyFont="1" applyFill="1" applyBorder="1" applyAlignment="1">
      <alignment horizontal="left" vertical="center"/>
    </xf>
    <xf numFmtId="0" fontId="20" fillId="0" borderId="0" xfId="0" quotePrefix="1" applyFont="1" applyFill="1" applyBorder="1" applyAlignment="1">
      <alignment horizontal="center" vertical="center"/>
    </xf>
    <xf numFmtId="0" fontId="20"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20" fillId="62" borderId="11" xfId="0" applyFont="1" applyFill="1" applyBorder="1" applyAlignment="1">
      <alignment vertical="center" wrapText="1"/>
    </xf>
    <xf numFmtId="0" fontId="20" fillId="62" borderId="11" xfId="0" applyFont="1" applyFill="1" applyBorder="1" applyAlignment="1">
      <alignment horizontal="left" vertical="center" wrapText="1"/>
    </xf>
    <xf numFmtId="0" fontId="20" fillId="0" borderId="11" xfId="0" applyFont="1" applyBorder="1" applyAlignment="1">
      <alignment vertical="center"/>
    </xf>
    <xf numFmtId="0" fontId="20" fillId="0" borderId="18" xfId="0" applyFont="1" applyBorder="1" applyAlignment="1">
      <alignment vertical="center"/>
    </xf>
    <xf numFmtId="0" fontId="20" fillId="63" borderId="11" xfId="0" applyFont="1" applyFill="1" applyBorder="1" applyAlignment="1">
      <alignment vertical="center"/>
    </xf>
    <xf numFmtId="0" fontId="20" fillId="61" borderId="0" xfId="0" applyFont="1" applyFill="1" applyBorder="1" applyAlignment="1">
      <alignment horizontal="left" vertical="top"/>
    </xf>
    <xf numFmtId="0" fontId="4" fillId="0" borderId="29" xfId="0" applyFont="1" applyBorder="1"/>
    <xf numFmtId="0" fontId="4" fillId="0" borderId="29" xfId="0" applyFont="1" applyBorder="1" applyProtection="1"/>
    <xf numFmtId="0" fontId="6" fillId="0" borderId="29" xfId="0" applyFont="1" applyBorder="1"/>
    <xf numFmtId="0" fontId="20" fillId="61" borderId="0" xfId="0" applyFont="1" applyFill="1" applyBorder="1" applyAlignment="1">
      <alignment horizontal="left" vertical="center"/>
    </xf>
    <xf numFmtId="0" fontId="0" fillId="0" borderId="0" xfId="0" applyAlignment="1"/>
    <xf numFmtId="0" fontId="20" fillId="61" borderId="18" xfId="0" applyFont="1" applyFill="1" applyBorder="1" applyAlignment="1">
      <alignment horizontal="left" vertical="top"/>
    </xf>
    <xf numFmtId="0" fontId="4" fillId="61" borderId="17" xfId="0" applyFont="1" applyFill="1" applyBorder="1" applyAlignment="1">
      <alignment horizontal="left" vertical="top" wrapText="1"/>
    </xf>
    <xf numFmtId="0" fontId="4" fillId="0" borderId="11" xfId="0" applyFont="1" applyBorder="1" applyAlignment="1">
      <alignment vertical="top" wrapText="1"/>
    </xf>
    <xf numFmtId="0" fontId="4" fillId="0" borderId="17" xfId="0" applyFont="1" applyFill="1" applyBorder="1" applyAlignment="1">
      <alignment horizontal="left" vertical="top" wrapText="1"/>
    </xf>
    <xf numFmtId="0" fontId="4" fillId="0" borderId="11" xfId="0" applyFont="1" applyFill="1" applyBorder="1" applyAlignment="1">
      <alignment vertical="top" wrapText="1"/>
    </xf>
    <xf numFmtId="0" fontId="4" fillId="23" borderId="11" xfId="0" applyFont="1" applyFill="1" applyBorder="1" applyAlignment="1">
      <alignment horizontal="left" vertical="top" wrapText="1"/>
    </xf>
    <xf numFmtId="0" fontId="4" fillId="61" borderId="17" xfId="0" applyFont="1" applyFill="1" applyBorder="1" applyAlignment="1">
      <alignment vertical="top" wrapText="1"/>
    </xf>
    <xf numFmtId="0" fontId="4" fillId="0" borderId="17" xfId="0" applyFont="1" applyFill="1" applyBorder="1" applyAlignment="1">
      <alignment vertical="top" wrapText="1"/>
    </xf>
    <xf numFmtId="0" fontId="4" fillId="0" borderId="17" xfId="0" applyFont="1" applyBorder="1" applyAlignment="1">
      <alignment vertical="center" wrapText="1"/>
    </xf>
    <xf numFmtId="0" fontId="4" fillId="61" borderId="17" xfId="0" applyFont="1" applyFill="1" applyBorder="1" applyAlignment="1">
      <alignment vertical="center" wrapText="1"/>
    </xf>
    <xf numFmtId="0" fontId="4" fillId="0" borderId="11" xfId="0" applyFont="1" applyBorder="1" applyAlignment="1">
      <alignment horizontal="left" vertical="top" wrapText="1"/>
    </xf>
    <xf numFmtId="0" fontId="4" fillId="0" borderId="11"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61" borderId="20" xfId="0" applyFont="1" applyFill="1" applyBorder="1" applyAlignment="1">
      <alignment horizontal="left" vertical="top" wrapText="1"/>
    </xf>
    <xf numFmtId="0" fontId="4" fillId="0" borderId="17" xfId="0" applyFont="1" applyBorder="1" applyAlignment="1">
      <alignment horizontal="left" vertical="top" wrapText="1"/>
    </xf>
    <xf numFmtId="0" fontId="20" fillId="61" borderId="17" xfId="0" applyFont="1" applyFill="1" applyBorder="1" applyAlignment="1">
      <alignment horizontal="left" vertical="top" wrapText="1"/>
    </xf>
    <xf numFmtId="0" fontId="4" fillId="0" borderId="11" xfId="0" applyFont="1" applyFill="1" applyBorder="1" applyAlignment="1">
      <alignment horizontal="left" vertical="top"/>
    </xf>
    <xf numFmtId="0" fontId="4" fillId="0" borderId="17" xfId="0" applyFont="1" applyFill="1" applyBorder="1" applyAlignment="1">
      <alignment horizontal="left" vertical="top"/>
    </xf>
    <xf numFmtId="0" fontId="20" fillId="61" borderId="17" xfId="0" applyFont="1" applyFill="1" applyBorder="1" applyAlignment="1">
      <alignment vertical="center" wrapText="1"/>
    </xf>
    <xf numFmtId="0" fontId="8" fillId="0" borderId="0" xfId="0" applyFont="1" applyAlignment="1" applyProtection="1">
      <alignment horizontal="left" wrapText="1"/>
    </xf>
    <xf numFmtId="0" fontId="0" fillId="0" borderId="0" xfId="0"/>
    <xf numFmtId="0" fontId="4" fillId="0" borderId="0" xfId="0" applyFont="1"/>
    <xf numFmtId="0" fontId="4" fillId="61" borderId="0" xfId="0" applyFont="1" applyFill="1"/>
    <xf numFmtId="0" fontId="4" fillId="61" borderId="0" xfId="0" applyFont="1" applyFill="1" applyBorder="1"/>
    <xf numFmtId="0" fontId="4" fillId="61" borderId="0" xfId="0" applyFont="1" applyFill="1" applyBorder="1" applyAlignment="1">
      <alignment vertical="center" wrapText="1"/>
    </xf>
    <xf numFmtId="0" fontId="96" fillId="0" borderId="11" xfId="0" applyFont="1" applyBorder="1" applyAlignment="1">
      <alignment vertical="top" wrapText="1"/>
    </xf>
    <xf numFmtId="0" fontId="20" fillId="0" borderId="0" xfId="0" applyFont="1" applyFill="1" applyBorder="1" applyAlignment="1">
      <alignment horizontal="left" vertical="top" wrapText="1"/>
    </xf>
    <xf numFmtId="0" fontId="19" fillId="0" borderId="0" xfId="0" applyFont="1"/>
    <xf numFmtId="0" fontId="6" fillId="0" borderId="0" xfId="0" applyFont="1"/>
    <xf numFmtId="0" fontId="19" fillId="61" borderId="11" xfId="0" applyFont="1" applyFill="1" applyBorder="1" applyAlignment="1">
      <alignment horizontal="left" vertical="top"/>
    </xf>
    <xf numFmtId="0" fontId="5" fillId="0" borderId="0" xfId="0" applyFont="1" applyFill="1" applyAlignment="1">
      <alignment horizontal="left" vertical="center"/>
    </xf>
    <xf numFmtId="0" fontId="101" fillId="61" borderId="11" xfId="0" applyFont="1" applyFill="1" applyBorder="1" applyAlignment="1">
      <alignment vertical="center" wrapText="1"/>
    </xf>
    <xf numFmtId="0" fontId="4" fillId="0" borderId="0" xfId="0" applyFont="1" applyAlignment="1" applyProtection="1">
      <alignment horizontal="left"/>
    </xf>
    <xf numFmtId="0" fontId="98" fillId="0" borderId="0" xfId="0" applyFont="1" applyAlignment="1">
      <alignment horizontal="left"/>
    </xf>
    <xf numFmtId="0" fontId="20" fillId="61" borderId="11" xfId="0" applyFont="1" applyFill="1" applyBorder="1" applyAlignment="1">
      <alignment horizontal="left" vertical="top"/>
    </xf>
    <xf numFmtId="0" fontId="4" fillId="0" borderId="0" xfId="0" applyFont="1" applyFill="1" applyBorder="1" applyAlignment="1">
      <alignment horizontal="left" vertical="top" wrapText="1"/>
    </xf>
    <xf numFmtId="0" fontId="0" fillId="0" borderId="0" xfId="0" applyAlignment="1"/>
    <xf numFmtId="0" fontId="4" fillId="0" borderId="11" xfId="0" applyFont="1" applyBorder="1" applyAlignment="1">
      <alignment horizontal="left" vertical="top"/>
    </xf>
    <xf numFmtId="0" fontId="20" fillId="61" borderId="0" xfId="0" applyFont="1" applyFill="1" applyBorder="1" applyAlignment="1">
      <alignment horizontal="left" vertical="top" wrapText="1"/>
    </xf>
    <xf numFmtId="0" fontId="4" fillId="0" borderId="11" xfId="0" applyFont="1" applyFill="1" applyBorder="1" applyAlignment="1">
      <alignment horizontal="center"/>
    </xf>
    <xf numFmtId="0" fontId="4" fillId="0" borderId="11" xfId="0" applyFont="1" applyFill="1" applyBorder="1" applyAlignment="1">
      <alignment vertical="center" wrapText="1"/>
    </xf>
    <xf numFmtId="0" fontId="20" fillId="61" borderId="17" xfId="0" applyFont="1" applyFill="1" applyBorder="1" applyAlignment="1">
      <alignment horizontal="left" vertical="top" wrapText="1"/>
    </xf>
    <xf numFmtId="0" fontId="4" fillId="61" borderId="11" xfId="0" applyFont="1" applyFill="1" applyBorder="1" applyAlignment="1">
      <alignment horizontal="left" vertical="top" wrapText="1"/>
    </xf>
    <xf numFmtId="0" fontId="4" fillId="61" borderId="11" xfId="0" applyFont="1" applyFill="1" applyBorder="1" applyAlignment="1">
      <alignment horizontal="left" vertical="top"/>
    </xf>
    <xf numFmtId="0" fontId="7" fillId="61" borderId="11" xfId="0" applyFont="1" applyFill="1" applyBorder="1" applyAlignment="1">
      <alignment horizontal="left" vertical="top"/>
    </xf>
    <xf numFmtId="0" fontId="4" fillId="61" borderId="17" xfId="0" applyFont="1" applyFill="1" applyBorder="1" applyAlignment="1">
      <alignment horizontal="left" vertical="top"/>
    </xf>
    <xf numFmtId="0" fontId="34" fillId="0" borderId="0" xfId="0" applyFont="1" applyFill="1" applyAlignment="1" applyProtection="1"/>
    <xf numFmtId="0" fontId="100" fillId="0" borderId="0" xfId="0" applyFont="1" applyFill="1"/>
    <xf numFmtId="0" fontId="4" fillId="0" borderId="22" xfId="0" applyFont="1" applyFill="1" applyBorder="1" applyAlignment="1">
      <alignment horizontal="center" vertical="center" wrapText="1"/>
    </xf>
    <xf numFmtId="0" fontId="96" fillId="0" borderId="0" xfId="0" applyFont="1" applyBorder="1" applyAlignment="1">
      <alignment vertical="top" wrapText="1"/>
    </xf>
    <xf numFmtId="0" fontId="96" fillId="0" borderId="11" xfId="0" applyFont="1" applyBorder="1" applyAlignment="1">
      <alignment horizontal="left" vertical="top" wrapText="1"/>
    </xf>
    <xf numFmtId="0" fontId="4" fillId="61" borderId="20" xfId="0" applyFont="1" applyFill="1" applyBorder="1" applyAlignment="1">
      <alignment horizontal="left" vertical="top"/>
    </xf>
    <xf numFmtId="0" fontId="20" fillId="61" borderId="17" xfId="0" applyFont="1" applyFill="1" applyBorder="1" applyAlignment="1">
      <alignment horizontal="left" vertical="top"/>
    </xf>
    <xf numFmtId="16" fontId="4" fillId="0" borderId="11" xfId="0" applyNumberFormat="1" applyFont="1" applyFill="1" applyBorder="1" applyAlignment="1">
      <alignment horizontal="left" vertical="top"/>
    </xf>
    <xf numFmtId="0" fontId="19" fillId="61" borderId="0" xfId="0" applyFont="1" applyFill="1" applyBorder="1" applyAlignment="1">
      <alignment horizontal="left" vertical="top"/>
    </xf>
    <xf numFmtId="16" fontId="4" fillId="0" borderId="0" xfId="0" applyNumberFormat="1" applyFont="1" applyFill="1" applyBorder="1" applyAlignment="1">
      <alignment horizontal="left" vertical="top"/>
    </xf>
    <xf numFmtId="0" fontId="4" fillId="0" borderId="31"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96" fillId="0" borderId="0" xfId="0" applyFont="1" applyBorder="1" applyAlignment="1">
      <alignment horizontal="center" vertical="center" wrapText="1"/>
    </xf>
    <xf numFmtId="0" fontId="4" fillId="0" borderId="11" xfId="0" applyFont="1" applyFill="1" applyBorder="1" applyAlignment="1">
      <alignment horizontal="center" vertical="center" wrapText="1"/>
    </xf>
    <xf numFmtId="0" fontId="4" fillId="23" borderId="11" xfId="0" applyFont="1" applyFill="1" applyBorder="1" applyAlignment="1">
      <alignment horizontal="center" vertical="center" wrapText="1"/>
    </xf>
    <xf numFmtId="0" fontId="4" fillId="0" borderId="11" xfId="0" applyFont="1" applyBorder="1" applyAlignment="1">
      <alignment horizontal="center" vertical="center"/>
    </xf>
    <xf numFmtId="0" fontId="20" fillId="61" borderId="11" xfId="0" applyFont="1" applyFill="1" applyBorder="1" applyAlignment="1">
      <alignment horizontal="left" vertical="top"/>
    </xf>
    <xf numFmtId="0" fontId="4" fillId="61" borderId="17" xfId="0" applyFont="1" applyFill="1" applyBorder="1" applyAlignment="1">
      <alignment horizontal="left" vertical="top" wrapText="1"/>
    </xf>
    <xf numFmtId="0" fontId="99" fillId="0" borderId="0" xfId="0" applyFont="1" applyBorder="1" applyAlignment="1">
      <alignment horizontal="center" vertical="center"/>
    </xf>
    <xf numFmtId="0" fontId="21" fillId="0" borderId="0" xfId="0" applyFont="1" applyBorder="1" applyAlignment="1">
      <alignment horizontal="center" vertical="center" wrapText="1"/>
    </xf>
    <xf numFmtId="0" fontId="9"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99" fillId="0" borderId="22" xfId="0" applyFont="1" applyFill="1" applyBorder="1" applyAlignment="1">
      <alignment horizontal="center" vertical="center"/>
    </xf>
    <xf numFmtId="0" fontId="99" fillId="0" borderId="22"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0" fillId="0" borderId="0" xfId="0" applyAlignment="1">
      <alignment horizontal="center" vertical="center"/>
    </xf>
    <xf numFmtId="0" fontId="32" fillId="0" borderId="0" xfId="0" applyFont="1" applyBorder="1" applyAlignment="1">
      <alignment horizontal="center" vertical="center"/>
    </xf>
    <xf numFmtId="0" fontId="99" fillId="0" borderId="0" xfId="0" applyFont="1" applyFill="1" applyAlignment="1">
      <alignment horizontal="center" vertical="center"/>
    </xf>
    <xf numFmtId="0" fontId="99" fillId="0" borderId="0" xfId="0" applyFont="1" applyAlignment="1">
      <alignment horizontal="center" vertical="center"/>
    </xf>
    <xf numFmtId="0" fontId="96" fillId="0" borderId="0" xfId="0" applyFont="1" applyBorder="1" applyAlignment="1">
      <alignment horizontal="center" vertical="center"/>
    </xf>
    <xf numFmtId="0" fontId="96" fillId="0" borderId="0" xfId="0" applyFont="1" applyAlignment="1">
      <alignment horizontal="center" vertical="center"/>
    </xf>
    <xf numFmtId="0" fontId="94" fillId="0" borderId="0" xfId="0" applyFont="1" applyBorder="1" applyAlignment="1">
      <alignment horizontal="center" vertical="center"/>
    </xf>
    <xf numFmtId="0" fontId="9" fillId="0" borderId="0" xfId="0" applyFont="1" applyFill="1" applyBorder="1" applyAlignment="1">
      <alignment horizontal="center" vertical="center" wrapText="1"/>
    </xf>
    <xf numFmtId="0" fontId="4" fillId="0" borderId="0" xfId="0" applyFont="1" applyAlignment="1">
      <alignment horizontal="center" vertical="center"/>
    </xf>
    <xf numFmtId="0" fontId="103" fillId="0" borderId="0" xfId="0" applyFont="1" applyBorder="1" applyAlignment="1">
      <alignment horizontal="center" vertical="center"/>
    </xf>
    <xf numFmtId="0" fontId="103" fillId="0" borderId="0" xfId="0" applyFont="1" applyAlignment="1">
      <alignment horizontal="center" vertical="center"/>
    </xf>
    <xf numFmtId="0" fontId="103" fillId="0" borderId="0" xfId="0" applyFont="1" applyFill="1" applyBorder="1" applyAlignment="1">
      <alignment horizontal="center" vertical="center"/>
    </xf>
    <xf numFmtId="0" fontId="4" fillId="0" borderId="22" xfId="0" applyFont="1" applyBorder="1" applyAlignment="1">
      <alignment horizontal="center" vertical="center"/>
    </xf>
    <xf numFmtId="0" fontId="4" fillId="0" borderId="0" xfId="0" applyFont="1" applyFill="1" applyBorder="1" applyAlignment="1">
      <alignment horizontal="center" vertical="center"/>
    </xf>
    <xf numFmtId="0" fontId="4" fillId="0" borderId="10" xfId="0" applyFont="1" applyBorder="1" applyAlignment="1">
      <alignment horizontal="center" vertical="center" wrapText="1"/>
    </xf>
    <xf numFmtId="0" fontId="17" fillId="0" borderId="0" xfId="0" applyFont="1" applyAlignment="1">
      <alignment horizontal="center" vertical="center"/>
    </xf>
    <xf numFmtId="0" fontId="94" fillId="0" borderId="0" xfId="0" applyFont="1" applyFill="1" applyBorder="1" applyAlignment="1">
      <alignment horizontal="center" vertical="center"/>
    </xf>
    <xf numFmtId="0" fontId="7" fillId="0" borderId="0" xfId="0" applyFont="1" applyAlignment="1">
      <alignment horizontal="center" vertical="center"/>
    </xf>
    <xf numFmtId="0" fontId="94" fillId="0" borderId="0" xfId="0" applyFont="1" applyAlignment="1">
      <alignment horizontal="center" vertical="center"/>
    </xf>
    <xf numFmtId="0" fontId="4" fillId="0" borderId="32" xfId="0" applyFont="1" applyBorder="1" applyAlignment="1">
      <alignment horizontal="center" vertical="center"/>
    </xf>
    <xf numFmtId="0" fontId="4" fillId="0" borderId="10" xfId="0" applyFont="1" applyBorder="1" applyAlignment="1">
      <alignment horizontal="center" vertical="center"/>
    </xf>
    <xf numFmtId="0" fontId="13" fillId="0" borderId="0" xfId="0" applyFont="1" applyFill="1" applyAlignment="1">
      <alignment horizontal="left" vertical="center"/>
    </xf>
    <xf numFmtId="0" fontId="4" fillId="0" borderId="0" xfId="0" applyFont="1" applyAlignment="1" applyProtection="1">
      <alignment horizontal="left" indent="18"/>
    </xf>
    <xf numFmtId="0" fontId="96" fillId="0" borderId="0" xfId="0" applyFont="1" applyAlignment="1">
      <alignment horizontal="left" indent="18"/>
    </xf>
    <xf numFmtId="0" fontId="99" fillId="0" borderId="0" xfId="0" applyFont="1" applyAlignment="1">
      <alignment horizontal="left" indent="18"/>
    </xf>
    <xf numFmtId="0" fontId="98" fillId="0" borderId="0" xfId="0" applyFont="1" applyAlignment="1">
      <alignment horizontal="left" indent="18"/>
    </xf>
    <xf numFmtId="0" fontId="99" fillId="0" borderId="0" xfId="0" applyFont="1" applyAlignment="1">
      <alignment wrapText="1"/>
    </xf>
    <xf numFmtId="0" fontId="99" fillId="0" borderId="0" xfId="0" applyFont="1" applyAlignment="1">
      <alignment horizontal="left" vertical="top"/>
    </xf>
    <xf numFmtId="0" fontId="99" fillId="0" borderId="11" xfId="0" applyFont="1" applyBorder="1" applyAlignment="1">
      <alignment wrapText="1"/>
    </xf>
    <xf numFmtId="0" fontId="6" fillId="0" borderId="0" xfId="0" applyFont="1" applyAlignment="1">
      <alignment vertical="center" wrapText="1"/>
    </xf>
    <xf numFmtId="0" fontId="4" fillId="0" borderId="0" xfId="0" applyFont="1" applyAlignment="1">
      <alignment wrapText="1"/>
    </xf>
    <xf numFmtId="0" fontId="4" fillId="0" borderId="0" xfId="0" applyFont="1" applyAlignment="1">
      <alignment horizontal="left" vertical="center"/>
    </xf>
    <xf numFmtId="0" fontId="96" fillId="0" borderId="0" xfId="0" applyFont="1" applyAlignment="1">
      <alignment horizontal="left"/>
    </xf>
    <xf numFmtId="0" fontId="32" fillId="0" borderId="0" xfId="0" applyFont="1" applyAlignment="1">
      <alignment horizontal="left" vertical="center"/>
    </xf>
    <xf numFmtId="0" fontId="96" fillId="0" borderId="0" xfId="0" applyFont="1" applyAlignment="1">
      <alignment horizontal="left" indent="15"/>
    </xf>
    <xf numFmtId="0" fontId="4" fillId="0" borderId="0" xfId="0" applyFont="1" applyAlignment="1" applyProtection="1">
      <alignment horizontal="left" indent="40"/>
    </xf>
    <xf numFmtId="0" fontId="13" fillId="61" borderId="0" xfId="0" applyFont="1" applyFill="1" applyAlignment="1">
      <alignment horizontal="left" vertical="center"/>
    </xf>
    <xf numFmtId="0" fontId="4" fillId="61" borderId="17" xfId="0" applyFont="1" applyFill="1" applyBorder="1" applyAlignment="1">
      <alignment horizontal="left" vertical="top" wrapText="1"/>
    </xf>
    <xf numFmtId="0" fontId="34" fillId="61" borderId="0" xfId="0" applyFont="1" applyFill="1" applyAlignment="1" applyProtection="1"/>
    <xf numFmtId="0" fontId="4" fillId="61" borderId="0" xfId="0" applyFont="1" applyFill="1" applyAlignment="1" applyProtection="1"/>
    <xf numFmtId="0" fontId="4" fillId="61" borderId="0" xfId="0" applyFont="1" applyFill="1" applyAlignment="1" applyProtection="1">
      <alignment wrapText="1"/>
    </xf>
    <xf numFmtId="0" fontId="96" fillId="61" borderId="0" xfId="0" applyFont="1" applyFill="1" applyAlignment="1"/>
    <xf numFmtId="0" fontId="99" fillId="61" borderId="0" xfId="0" applyFont="1" applyFill="1" applyAlignment="1"/>
    <xf numFmtId="0" fontId="5" fillId="61" borderId="0" xfId="0" applyFont="1" applyFill="1" applyAlignment="1">
      <alignment horizontal="left" vertical="center"/>
    </xf>
    <xf numFmtId="0" fontId="36" fillId="68" borderId="0" xfId="0" applyFont="1" applyFill="1"/>
    <xf numFmtId="0" fontId="99" fillId="61" borderId="0" xfId="0" applyFont="1" applyFill="1" applyBorder="1"/>
    <xf numFmtId="0" fontId="99" fillId="61" borderId="11" xfId="0" applyFont="1" applyFill="1" applyBorder="1"/>
    <xf numFmtId="0" fontId="95" fillId="61" borderId="11" xfId="0" applyFont="1" applyFill="1" applyBorder="1" applyAlignment="1">
      <alignment horizontal="left" vertical="top" wrapText="1"/>
    </xf>
    <xf numFmtId="0" fontId="99" fillId="0" borderId="0" xfId="0" applyFont="1" applyFill="1"/>
    <xf numFmtId="0" fontId="4" fillId="0" borderId="20" xfId="0" applyFont="1" applyFill="1" applyBorder="1" applyAlignment="1">
      <alignment vertical="center" wrapText="1"/>
    </xf>
    <xf numFmtId="0" fontId="4" fillId="0" borderId="22" xfId="0" applyFont="1" applyFill="1" applyBorder="1" applyAlignment="1">
      <alignment vertical="center" wrapText="1"/>
    </xf>
    <xf numFmtId="0" fontId="4" fillId="0" borderId="10" xfId="0" applyFont="1" applyFill="1" applyBorder="1" applyAlignment="1">
      <alignment vertical="center" wrapText="1"/>
    </xf>
    <xf numFmtId="0" fontId="4" fillId="0" borderId="32" xfId="0" applyFont="1" applyFill="1" applyBorder="1" applyAlignment="1">
      <alignment vertical="center" wrapText="1"/>
    </xf>
    <xf numFmtId="0" fontId="20" fillId="0" borderId="11" xfId="0" applyFont="1" applyFill="1" applyBorder="1" applyAlignment="1">
      <alignment vertical="center" wrapText="1"/>
    </xf>
    <xf numFmtId="0" fontId="20" fillId="0" borderId="11" xfId="0" applyFont="1" applyFill="1" applyBorder="1" applyAlignment="1">
      <alignment horizontal="left" vertical="center" wrapText="1"/>
    </xf>
    <xf numFmtId="0" fontId="97" fillId="0" borderId="0" xfId="0" applyFont="1" applyAlignment="1">
      <alignment horizontal="left"/>
    </xf>
    <xf numFmtId="0" fontId="96" fillId="0" borderId="0" xfId="0" applyFont="1" applyAlignment="1">
      <alignment horizontal="left"/>
    </xf>
    <xf numFmtId="0" fontId="96" fillId="0" borderId="0" xfId="0" applyFont="1" applyBorder="1" applyAlignment="1">
      <alignment horizontal="left" vertical="top"/>
    </xf>
    <xf numFmtId="49" fontId="20" fillId="0" borderId="11" xfId="0" applyNumberFormat="1" applyFont="1" applyFill="1" applyBorder="1" applyAlignment="1">
      <alignment horizontal="left" vertical="center"/>
    </xf>
    <xf numFmtId="0" fontId="20" fillId="61" borderId="30" xfId="0" applyFont="1" applyFill="1" applyBorder="1" applyAlignment="1">
      <alignment vertical="center" wrapText="1"/>
    </xf>
    <xf numFmtId="0" fontId="20" fillId="61" borderId="11" xfId="0" quotePrefix="1" applyFont="1" applyFill="1" applyBorder="1" applyAlignment="1">
      <alignment horizontal="left" vertical="center" wrapText="1"/>
    </xf>
    <xf numFmtId="0" fontId="20" fillId="61" borderId="11" xfId="0" applyFont="1" applyFill="1" applyBorder="1" applyAlignment="1">
      <alignment vertical="center"/>
    </xf>
    <xf numFmtId="0" fontId="20" fillId="63" borderId="11" xfId="0" applyFont="1" applyFill="1" applyBorder="1" applyAlignment="1">
      <alignment vertical="center" wrapText="1"/>
    </xf>
    <xf numFmtId="49" fontId="96" fillId="61" borderId="11" xfId="0" applyNumberFormat="1" applyFont="1" applyFill="1" applyBorder="1" applyAlignment="1">
      <alignment horizontal="left" vertical="center"/>
    </xf>
    <xf numFmtId="0" fontId="20" fillId="61" borderId="18" xfId="0" applyFont="1" applyFill="1" applyBorder="1" applyAlignment="1">
      <alignment horizontal="left" vertical="center"/>
    </xf>
    <xf numFmtId="0" fontId="20" fillId="61" borderId="0" xfId="0" quotePrefix="1" applyFont="1" applyFill="1" applyBorder="1" applyAlignment="1">
      <alignment horizontal="left" vertical="center"/>
    </xf>
    <xf numFmtId="0" fontId="98" fillId="64" borderId="11" xfId="0" applyFont="1" applyFill="1" applyBorder="1" applyAlignment="1">
      <alignment vertical="center" wrapText="1"/>
    </xf>
    <xf numFmtId="0" fontId="96" fillId="0" borderId="33" xfId="0" applyFont="1" applyBorder="1" applyAlignment="1">
      <alignment horizontal="left" vertical="center" wrapText="1"/>
    </xf>
    <xf numFmtId="0" fontId="98" fillId="0" borderId="21" xfId="0" applyFont="1" applyBorder="1" applyAlignment="1">
      <alignment vertical="center" wrapText="1"/>
    </xf>
    <xf numFmtId="0" fontId="96" fillId="0" borderId="21" xfId="0" applyFont="1" applyBorder="1" applyAlignment="1">
      <alignment vertical="center" wrapText="1"/>
    </xf>
    <xf numFmtId="0" fontId="96" fillId="61" borderId="11" xfId="0" quotePrefix="1" applyFont="1" applyFill="1" applyBorder="1" applyAlignment="1">
      <alignment horizontal="left" vertical="center"/>
    </xf>
    <xf numFmtId="0" fontId="20" fillId="0" borderId="16" xfId="0" applyFont="1" applyBorder="1" applyAlignment="1" applyProtection="1">
      <alignment textRotation="90" wrapText="1"/>
    </xf>
    <xf numFmtId="0" fontId="20" fillId="0" borderId="10" xfId="0" applyFont="1" applyBorder="1" applyAlignment="1" applyProtection="1">
      <alignment horizontal="center"/>
    </xf>
    <xf numFmtId="0" fontId="20" fillId="0" borderId="35" xfId="0" applyFont="1" applyBorder="1" applyAlignment="1" applyProtection="1">
      <alignment horizontal="center"/>
    </xf>
    <xf numFmtId="0" fontId="20" fillId="0" borderId="36" xfId="0" applyFont="1" applyBorder="1" applyAlignment="1" applyProtection="1">
      <alignment horizontal="center" wrapText="1"/>
    </xf>
    <xf numFmtId="0" fontId="41" fillId="61" borderId="0" xfId="0" applyFont="1" applyFill="1" applyAlignment="1">
      <alignment horizontal="left" vertical="center"/>
    </xf>
    <xf numFmtId="0" fontId="104" fillId="0" borderId="0" xfId="0" applyFont="1" applyProtection="1">
      <protection locked="0"/>
    </xf>
    <xf numFmtId="0" fontId="104" fillId="0" borderId="0" xfId="0" applyFont="1" applyProtection="1"/>
    <xf numFmtId="14" fontId="20" fillId="0" borderId="11" xfId="0" applyNumberFormat="1" applyFont="1" applyFill="1" applyBorder="1" applyAlignment="1">
      <alignment horizontal="center" vertical="center" wrapText="1"/>
    </xf>
    <xf numFmtId="0" fontId="23" fillId="0" borderId="0" xfId="0" applyFont="1" applyBorder="1" applyAlignment="1">
      <alignment horizontal="center" vertical="top" wrapText="1"/>
    </xf>
    <xf numFmtId="0" fontId="96" fillId="61" borderId="0" xfId="0" applyFont="1" applyFill="1" applyBorder="1" applyAlignment="1"/>
    <xf numFmtId="0" fontId="96" fillId="61" borderId="32" xfId="0" applyFont="1" applyFill="1" applyBorder="1" applyAlignment="1"/>
    <xf numFmtId="0" fontId="0" fillId="0" borderId="21" xfId="0" applyBorder="1" applyAlignment="1"/>
    <xf numFmtId="0" fontId="0" fillId="0" borderId="0" xfId="0" applyBorder="1" applyAlignment="1"/>
    <xf numFmtId="0" fontId="96" fillId="0" borderId="0" xfId="0" applyFont="1" applyFill="1" applyBorder="1" applyAlignment="1">
      <alignment vertical="top" wrapText="1"/>
    </xf>
    <xf numFmtId="0" fontId="20" fillId="0" borderId="11" xfId="231" applyFont="1" applyBorder="1" applyAlignment="1">
      <alignment horizontal="left" vertical="top"/>
    </xf>
    <xf numFmtId="14" fontId="20" fillId="0" borderId="11" xfId="231" applyNumberFormat="1" applyFont="1" applyFill="1" applyBorder="1" applyAlignment="1">
      <alignment horizontal="center" vertical="top" wrapText="1"/>
    </xf>
    <xf numFmtId="16" fontId="96" fillId="69" borderId="11" xfId="0" applyNumberFormat="1" applyFont="1" applyFill="1" applyBorder="1" applyAlignment="1">
      <alignment horizontal="center" vertical="top"/>
    </xf>
    <xf numFmtId="14" fontId="20" fillId="0" borderId="11" xfId="231" applyNumberFormat="1" applyFont="1" applyFill="1" applyBorder="1" applyAlignment="1">
      <alignment horizontal="center" vertical="center" wrapText="1"/>
    </xf>
    <xf numFmtId="0" fontId="20" fillId="0" borderId="11" xfId="231" applyFont="1" applyFill="1" applyBorder="1" applyAlignment="1">
      <alignment horizontal="center" vertical="center" wrapText="1"/>
    </xf>
    <xf numFmtId="0" fontId="20" fillId="70" borderId="11" xfId="231" applyFont="1" applyFill="1" applyBorder="1" applyAlignment="1">
      <alignment horizontal="center" vertical="center" wrapText="1"/>
    </xf>
    <xf numFmtId="14" fontId="20" fillId="71" borderId="11" xfId="0" applyNumberFormat="1" applyFont="1" applyFill="1" applyBorder="1" applyAlignment="1">
      <alignment horizontal="center" vertical="top" wrapText="1"/>
    </xf>
    <xf numFmtId="0" fontId="0" fillId="0" borderId="0" xfId="0" applyFill="1" applyAlignment="1">
      <alignment horizontal="center" vertical="center"/>
    </xf>
    <xf numFmtId="0" fontId="20" fillId="0" borderId="11" xfId="231" applyFont="1" applyBorder="1" applyAlignment="1">
      <alignment horizontal="center" vertical="center" wrapText="1"/>
    </xf>
    <xf numFmtId="0" fontId="20" fillId="0" borderId="11" xfId="231" applyFont="1" applyBorder="1" applyAlignment="1">
      <alignment horizontal="center" vertical="center"/>
    </xf>
    <xf numFmtId="0" fontId="96" fillId="72" borderId="11" xfId="0" applyFont="1" applyFill="1" applyBorder="1" applyAlignment="1">
      <alignment horizontal="center" vertical="top" wrapText="1"/>
    </xf>
    <xf numFmtId="0" fontId="0" fillId="0" borderId="11" xfId="0" applyFill="1" applyBorder="1" applyAlignment="1">
      <alignment horizontal="center" vertical="center"/>
    </xf>
    <xf numFmtId="0" fontId="4" fillId="0" borderId="11" xfId="231" applyFont="1" applyBorder="1" applyAlignment="1">
      <alignment horizontal="center" vertical="center"/>
    </xf>
    <xf numFmtId="1" fontId="20" fillId="0" borderId="11" xfId="231" applyNumberFormat="1" applyFont="1" applyFill="1" applyBorder="1" applyAlignment="1">
      <alignment horizontal="center" vertical="center" wrapText="1"/>
    </xf>
    <xf numFmtId="14" fontId="20" fillId="74" borderId="11" xfId="231" applyNumberFormat="1" applyFont="1" applyFill="1" applyBorder="1" applyAlignment="1">
      <alignment horizontal="center" vertical="top" wrapText="1"/>
    </xf>
    <xf numFmtId="0" fontId="3" fillId="0" borderId="11" xfId="231" applyBorder="1" applyAlignment="1">
      <alignment horizontal="center" vertical="center"/>
    </xf>
    <xf numFmtId="0" fontId="3" fillId="0" borderId="0" xfId="231" applyBorder="1"/>
    <xf numFmtId="0" fontId="23" fillId="0" borderId="0" xfId="231" applyFont="1" applyFill="1" applyBorder="1" applyAlignment="1">
      <alignment horizontal="center" vertical="top" wrapText="1"/>
    </xf>
    <xf numFmtId="0" fontId="105" fillId="0" borderId="0" xfId="147" applyFont="1"/>
    <xf numFmtId="0" fontId="0" fillId="0" borderId="0" xfId="0"/>
    <xf numFmtId="0" fontId="0" fillId="0" borderId="0" xfId="0" applyBorder="1"/>
    <xf numFmtId="0" fontId="96" fillId="0" borderId="0" xfId="0" applyFont="1"/>
    <xf numFmtId="0" fontId="96" fillId="0" borderId="0" xfId="0" applyFont="1" applyAlignment="1"/>
    <xf numFmtId="0" fontId="99" fillId="0" borderId="0" xfId="0" applyFont="1"/>
    <xf numFmtId="0" fontId="4" fillId="0" borderId="11" xfId="0" applyFont="1" applyBorder="1" applyAlignment="1">
      <alignment horizontal="right" vertical="center" wrapText="1"/>
    </xf>
    <xf numFmtId="0" fontId="20" fillId="0" borderId="11" xfId="0" applyFont="1" applyBorder="1" applyAlignment="1">
      <alignment vertical="center" wrapText="1"/>
    </xf>
    <xf numFmtId="0" fontId="4" fillId="0" borderId="0" xfId="0" applyFont="1" applyBorder="1" applyAlignment="1">
      <alignment horizontal="right" vertical="center" wrapText="1"/>
    </xf>
    <xf numFmtId="0" fontId="20" fillId="0" borderId="0" xfId="0" applyFont="1" applyBorder="1" applyAlignment="1">
      <alignment vertical="center" wrapText="1"/>
    </xf>
    <xf numFmtId="0" fontId="20" fillId="0" borderId="11" xfId="0" quotePrefix="1" applyFont="1" applyBorder="1" applyAlignment="1">
      <alignment vertical="center" wrapText="1"/>
    </xf>
    <xf numFmtId="0" fontId="4" fillId="61" borderId="11" xfId="0" applyFont="1" applyFill="1" applyBorder="1" applyAlignment="1">
      <alignment horizontal="left" vertical="center" wrapText="1"/>
    </xf>
    <xf numFmtId="0" fontId="99" fillId="61" borderId="0" xfId="0" applyFont="1" applyFill="1" applyBorder="1"/>
    <xf numFmtId="0" fontId="99" fillId="0" borderId="0" xfId="0" applyFont="1" applyFill="1" applyBorder="1"/>
    <xf numFmtId="0" fontId="98" fillId="0" borderId="0" xfId="0" applyFont="1" applyAlignment="1">
      <alignment horizontal="left" indent="20"/>
    </xf>
    <xf numFmtId="0" fontId="105" fillId="0" borderId="0" xfId="147" applyFont="1" applyAlignment="1">
      <alignment horizontal="left" indent="20"/>
    </xf>
    <xf numFmtId="0" fontId="96" fillId="61" borderId="0" xfId="0" applyFont="1" applyFill="1" applyBorder="1" applyAlignment="1">
      <alignment horizontal="left" vertical="top"/>
    </xf>
    <xf numFmtId="0" fontId="99" fillId="0" borderId="0" xfId="0" applyFont="1" applyFill="1" applyBorder="1" applyAlignment="1">
      <alignment horizontal="center" vertical="center"/>
    </xf>
    <xf numFmtId="0" fontId="26" fillId="0" borderId="0" xfId="0" applyFont="1" applyProtection="1"/>
    <xf numFmtId="0" fontId="6" fillId="0" borderId="0" xfId="0" applyFont="1" applyAlignment="1" applyProtection="1"/>
    <xf numFmtId="0" fontId="99" fillId="0" borderId="0" xfId="0" applyFont="1" applyAlignment="1" applyProtection="1">
      <protection locked="0"/>
    </xf>
    <xf numFmtId="0" fontId="42" fillId="0" borderId="0" xfId="0" applyFont="1" applyProtection="1"/>
    <xf numFmtId="0" fontId="23" fillId="0" borderId="0" xfId="0" applyFont="1" applyAlignment="1" applyProtection="1">
      <alignment wrapText="1"/>
    </xf>
    <xf numFmtId="0" fontId="25" fillId="0" borderId="0" xfId="0" applyFont="1" applyProtection="1"/>
    <xf numFmtId="0" fontId="36" fillId="0" borderId="0" xfId="0" applyFont="1" applyProtection="1"/>
    <xf numFmtId="0" fontId="42" fillId="0" borderId="0" xfId="0" applyFont="1" applyFill="1" applyProtection="1"/>
    <xf numFmtId="0" fontId="44" fillId="0" borderId="0" xfId="0" applyFont="1" applyProtection="1"/>
    <xf numFmtId="0" fontId="42" fillId="0" borderId="0" xfId="0" applyFont="1" applyBorder="1" applyAlignment="1" applyProtection="1"/>
    <xf numFmtId="0" fontId="5" fillId="0" borderId="0" xfId="0" applyFont="1" applyProtection="1"/>
    <xf numFmtId="0" fontId="23" fillId="0" borderId="0" xfId="0" applyFont="1" applyProtection="1"/>
    <xf numFmtId="0" fontId="6" fillId="0" borderId="0" xfId="0" applyFont="1" applyProtection="1"/>
    <xf numFmtId="0" fontId="47" fillId="0" borderId="0" xfId="0" applyFont="1" applyFill="1" applyProtection="1"/>
    <xf numFmtId="0" fontId="47" fillId="0" borderId="0" xfId="0" applyFont="1" applyProtection="1"/>
    <xf numFmtId="0" fontId="48" fillId="0" borderId="0" xfId="0" applyFont="1" applyProtection="1"/>
    <xf numFmtId="0" fontId="48" fillId="23" borderId="0" xfId="0" applyFont="1" applyFill="1" applyBorder="1" applyAlignment="1" applyProtection="1"/>
    <xf numFmtId="0" fontId="47" fillId="0" borderId="0" xfId="0" applyFont="1" applyBorder="1" applyAlignment="1" applyProtection="1"/>
    <xf numFmtId="0" fontId="49" fillId="0" borderId="0" xfId="0" applyFont="1" applyFill="1" applyProtection="1"/>
    <xf numFmtId="0" fontId="36" fillId="0" borderId="0" xfId="0" applyFont="1" applyFill="1" applyProtection="1"/>
    <xf numFmtId="0" fontId="42" fillId="0" borderId="0" xfId="0" applyFont="1" applyBorder="1" applyAlignment="1" applyProtection="1">
      <alignment horizontal="center" vertical="center"/>
    </xf>
    <xf numFmtId="0" fontId="20" fillId="0" borderId="39" xfId="0" applyFont="1" applyBorder="1" applyAlignment="1" applyProtection="1">
      <alignment textRotation="90" wrapText="1"/>
    </xf>
    <xf numFmtId="0" fontId="42" fillId="0" borderId="40" xfId="0" applyFont="1" applyBorder="1" applyProtection="1"/>
    <xf numFmtId="0" fontId="20" fillId="27" borderId="41" xfId="0" applyFont="1" applyFill="1" applyBorder="1" applyAlignment="1" applyProtection="1">
      <alignment horizontal="center" vertical="top" wrapText="1"/>
    </xf>
    <xf numFmtId="0" fontId="20" fillId="27" borderId="42" xfId="0" applyFont="1" applyFill="1" applyBorder="1" applyAlignment="1" applyProtection="1">
      <alignment horizontal="center" wrapText="1"/>
    </xf>
    <xf numFmtId="0" fontId="20" fillId="0" borderId="43" xfId="0" applyFont="1" applyBorder="1" applyAlignment="1" applyProtection="1">
      <alignment horizontal="center" vertical="center" wrapText="1"/>
    </xf>
    <xf numFmtId="0" fontId="20" fillId="0" borderId="37" xfId="0" applyFont="1" applyBorder="1" applyAlignment="1" applyProtection="1">
      <alignment horizontal="center" vertical="center" wrapText="1"/>
    </xf>
    <xf numFmtId="0" fontId="20" fillId="0" borderId="38" xfId="0" applyFont="1" applyBorder="1" applyAlignment="1" applyProtection="1">
      <alignment horizontal="center" vertical="center" wrapText="1"/>
    </xf>
    <xf numFmtId="0" fontId="20" fillId="27" borderId="32" xfId="0" applyFont="1" applyFill="1" applyBorder="1" applyAlignment="1" applyProtection="1">
      <alignment horizontal="center" vertical="top" wrapText="1"/>
    </xf>
    <xf numFmtId="0" fontId="20" fillId="0"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27" borderId="10" xfId="0" applyFont="1" applyFill="1" applyBorder="1" applyAlignment="1" applyProtection="1">
      <alignment horizontal="center" wrapText="1"/>
    </xf>
    <xf numFmtId="0" fontId="20" fillId="0" borderId="44" xfId="0" applyFont="1" applyBorder="1" applyAlignment="1" applyProtection="1">
      <alignment horizontal="center" vertical="center" wrapText="1"/>
    </xf>
    <xf numFmtId="0" fontId="20" fillId="0" borderId="45" xfId="0" applyFont="1" applyBorder="1" applyAlignment="1" applyProtection="1">
      <alignment horizontal="center" vertical="center" wrapText="1"/>
    </xf>
    <xf numFmtId="0" fontId="20" fillId="27" borderId="46" xfId="0" applyFont="1" applyFill="1" applyBorder="1" applyAlignment="1" applyProtection="1">
      <alignment horizontal="center" wrapText="1"/>
    </xf>
    <xf numFmtId="0" fontId="20" fillId="28" borderId="37" xfId="0" applyFont="1" applyFill="1" applyBorder="1" applyAlignment="1" applyProtection="1">
      <alignment horizontal="center" textRotation="90" wrapText="1"/>
    </xf>
    <xf numFmtId="0" fontId="28" fillId="0" borderId="47" xfId="0" applyNumberFormat="1" applyFont="1" applyBorder="1" applyAlignment="1" applyProtection="1">
      <alignment horizontal="center" vertical="center" wrapText="1"/>
    </xf>
    <xf numFmtId="0" fontId="20" fillId="0" borderId="13" xfId="0" applyNumberFormat="1" applyFont="1" applyFill="1" applyBorder="1" applyAlignment="1" applyProtection="1">
      <alignment horizontal="center" vertical="center"/>
    </xf>
    <xf numFmtId="1" fontId="4" fillId="75" borderId="37" xfId="0" applyNumberFormat="1" applyFont="1" applyFill="1" applyBorder="1" applyAlignment="1" applyProtection="1">
      <alignment horizontal="center" vertical="center"/>
      <protection locked="0"/>
    </xf>
    <xf numFmtId="164" fontId="20" fillId="0" borderId="48" xfId="189" applyNumberFormat="1" applyFont="1" applyFill="1" applyBorder="1" applyAlignment="1" applyProtection="1">
      <alignment horizontal="center" vertical="center"/>
    </xf>
    <xf numFmtId="164" fontId="20" fillId="0" borderId="13" xfId="189" applyNumberFormat="1" applyFont="1" applyFill="1" applyBorder="1" applyAlignment="1" applyProtection="1">
      <alignment horizontal="center" vertical="center"/>
    </xf>
    <xf numFmtId="1" fontId="20" fillId="27" borderId="10" xfId="0" applyNumberFormat="1" applyFont="1" applyFill="1" applyBorder="1" applyAlignment="1" applyProtection="1">
      <alignment horizontal="center" wrapText="1"/>
    </xf>
    <xf numFmtId="0" fontId="28" fillId="0" borderId="49" xfId="0" applyNumberFormat="1" applyFont="1" applyBorder="1" applyAlignment="1" applyProtection="1">
      <alignment horizontal="center" vertical="center" wrapText="1"/>
    </xf>
    <xf numFmtId="0" fontId="42" fillId="0" borderId="0" xfId="0" applyFont="1" applyAlignment="1" applyProtection="1">
      <alignment horizontal="center" vertical="center"/>
    </xf>
    <xf numFmtId="0" fontId="42" fillId="0" borderId="0" xfId="0" applyFont="1" applyAlignment="1" applyProtection="1">
      <alignment horizontal="center" vertical="center" wrapText="1"/>
    </xf>
    <xf numFmtId="0" fontId="28" fillId="0" borderId="50" xfId="0" applyNumberFormat="1" applyFont="1" applyBorder="1" applyAlignment="1" applyProtection="1">
      <alignment horizontal="center" vertical="center" wrapText="1"/>
    </xf>
    <xf numFmtId="0" fontId="20" fillId="0" borderId="24" xfId="0" applyNumberFormat="1" applyFont="1" applyFill="1" applyBorder="1" applyAlignment="1" applyProtection="1">
      <alignment horizontal="center" vertical="center"/>
    </xf>
    <xf numFmtId="1" fontId="4" fillId="75" borderId="23" xfId="0" applyNumberFormat="1" applyFont="1" applyFill="1" applyBorder="1" applyAlignment="1" applyProtection="1">
      <alignment horizontal="center" vertical="center"/>
      <protection locked="0"/>
    </xf>
    <xf numFmtId="0" fontId="28" fillId="0" borderId="52" xfId="0" applyNumberFormat="1" applyFont="1" applyBorder="1" applyAlignment="1" applyProtection="1">
      <alignment horizontal="center" vertical="center" wrapText="1"/>
    </xf>
    <xf numFmtId="0" fontId="20" fillId="0" borderId="54" xfId="0" applyNumberFormat="1" applyFont="1" applyFill="1" applyBorder="1" applyAlignment="1" applyProtection="1">
      <alignment horizontal="center" vertical="center"/>
    </xf>
    <xf numFmtId="1" fontId="4" fillId="75" borderId="54" xfId="0" applyNumberFormat="1" applyFont="1" applyFill="1" applyBorder="1" applyAlignment="1" applyProtection="1">
      <alignment horizontal="center" vertical="center"/>
      <protection locked="0"/>
    </xf>
    <xf numFmtId="0" fontId="20" fillId="27" borderId="54" xfId="0" applyFont="1" applyFill="1" applyBorder="1" applyAlignment="1" applyProtection="1">
      <alignment horizontal="center" vertical="top" wrapText="1"/>
    </xf>
    <xf numFmtId="0" fontId="20" fillId="27" borderId="54" xfId="0" applyFont="1" applyFill="1" applyBorder="1" applyAlignment="1" applyProtection="1">
      <alignment horizontal="center" wrapText="1"/>
    </xf>
    <xf numFmtId="49" fontId="42" fillId="0" borderId="0" xfId="0" applyNumberFormat="1" applyFont="1" applyAlignment="1" applyProtection="1">
      <alignment horizontal="center" vertical="center"/>
    </xf>
    <xf numFmtId="164" fontId="4" fillId="0" borderId="11" xfId="189" applyNumberFormat="1" applyFont="1" applyFill="1" applyBorder="1" applyAlignment="1" applyProtection="1">
      <alignment horizontal="center" vertical="center"/>
    </xf>
    <xf numFmtId="0" fontId="50" fillId="0" borderId="0" xfId="0" applyFont="1" applyFill="1" applyAlignment="1">
      <alignment vertical="center"/>
    </xf>
    <xf numFmtId="0" fontId="4" fillId="0" borderId="0" xfId="0" applyFont="1" applyAlignment="1">
      <alignment vertical="center"/>
    </xf>
    <xf numFmtId="0" fontId="4" fillId="0" borderId="0" xfId="0" applyFont="1" applyProtection="1"/>
    <xf numFmtId="165" fontId="44" fillId="0" borderId="0" xfId="0" applyNumberFormat="1" applyFont="1" applyProtection="1"/>
    <xf numFmtId="164" fontId="44" fillId="0" borderId="0" xfId="189" applyNumberFormat="1" applyFont="1" applyProtection="1"/>
    <xf numFmtId="10" fontId="44" fillId="0" borderId="0" xfId="189" applyNumberFormat="1" applyFont="1" applyProtection="1"/>
    <xf numFmtId="0" fontId="44" fillId="0" borderId="0" xfId="0" applyFont="1" applyFill="1" applyProtection="1"/>
    <xf numFmtId="9" fontId="44" fillId="0" borderId="0" xfId="0" applyNumberFormat="1" applyFont="1" applyProtection="1"/>
    <xf numFmtId="0" fontId="4" fillId="61" borderId="11" xfId="0" applyFont="1" applyFill="1" applyBorder="1" applyAlignment="1">
      <alignment horizontal="left" vertical="top" wrapText="1"/>
    </xf>
    <xf numFmtId="0" fontId="4" fillId="61" borderId="17" xfId="0" applyFont="1" applyFill="1" applyBorder="1" applyAlignment="1">
      <alignment horizontal="left" vertical="top" wrapText="1"/>
    </xf>
    <xf numFmtId="0" fontId="19" fillId="0" borderId="11" xfId="0" applyFont="1" applyFill="1" applyBorder="1" applyAlignment="1">
      <alignment horizontal="left" vertical="top" wrapText="1"/>
    </xf>
    <xf numFmtId="0" fontId="20" fillId="0" borderId="11" xfId="0" applyFont="1" applyFill="1" applyBorder="1" applyAlignment="1">
      <alignment wrapText="1"/>
    </xf>
    <xf numFmtId="0" fontId="99" fillId="61" borderId="11" xfId="0" applyFont="1" applyFill="1" applyBorder="1" applyAlignment="1">
      <alignment wrapText="1"/>
    </xf>
    <xf numFmtId="0" fontId="0" fillId="61" borderId="0" xfId="0" applyFill="1" applyProtection="1">
      <protection locked="0"/>
    </xf>
    <xf numFmtId="0" fontId="4" fillId="0" borderId="0" xfId="0" applyFont="1" applyFill="1" applyProtection="1"/>
    <xf numFmtId="0" fontId="20" fillId="0" borderId="0" xfId="0" applyFont="1" applyFill="1" applyProtection="1"/>
    <xf numFmtId="0" fontId="4" fillId="0" borderId="0" xfId="0" applyFont="1" applyFill="1" applyAlignment="1">
      <alignment vertical="center"/>
    </xf>
    <xf numFmtId="0" fontId="4" fillId="23" borderId="0" xfId="0" applyFont="1" applyFill="1" applyAlignment="1" applyProtection="1">
      <alignment horizontal="right" vertical="center"/>
    </xf>
    <xf numFmtId="0" fontId="4" fillId="23" borderId="0" xfId="0" applyFont="1" applyFill="1" applyProtection="1"/>
    <xf numFmtId="0" fontId="4" fillId="0" borderId="0" xfId="0" applyFont="1" applyFill="1" applyAlignment="1" applyProtection="1">
      <alignment horizontal="right" vertical="center"/>
    </xf>
    <xf numFmtId="0" fontId="7" fillId="0" borderId="0" xfId="0" applyFont="1" applyAlignment="1">
      <alignment vertical="center"/>
    </xf>
    <xf numFmtId="0" fontId="4" fillId="0" borderId="22" xfId="0" applyFont="1" applyBorder="1" applyAlignment="1">
      <alignment vertical="center"/>
    </xf>
    <xf numFmtId="0" fontId="8" fillId="0" borderId="22" xfId="0" applyFont="1" applyBorder="1" applyAlignment="1">
      <alignment vertical="center"/>
    </xf>
    <xf numFmtId="0" fontId="43" fillId="0" borderId="0" xfId="232" applyFont="1" applyAlignment="1" applyProtection="1">
      <alignment vertical="center"/>
    </xf>
    <xf numFmtId="0" fontId="26" fillId="0" borderId="0" xfId="232" applyFont="1" applyProtection="1"/>
    <xf numFmtId="0" fontId="23" fillId="0" borderId="0" xfId="232" applyFont="1" applyAlignment="1" applyProtection="1">
      <alignment horizontal="left"/>
    </xf>
    <xf numFmtId="0" fontId="43" fillId="0" borderId="0" xfId="232" applyFont="1" applyProtection="1"/>
    <xf numFmtId="0" fontId="26" fillId="0" borderId="0" xfId="232" applyFont="1" applyAlignment="1" applyProtection="1">
      <alignment horizontal="left"/>
    </xf>
    <xf numFmtId="10" fontId="4" fillId="76" borderId="37" xfId="189" applyNumberFormat="1" applyFont="1" applyFill="1" applyBorder="1" applyAlignment="1" applyProtection="1">
      <alignment horizontal="center" vertical="center"/>
      <protection locked="0"/>
    </xf>
    <xf numFmtId="10" fontId="4" fillId="76" borderId="45" xfId="189" applyNumberFormat="1" applyFont="1" applyFill="1" applyBorder="1" applyAlignment="1" applyProtection="1">
      <alignment horizontal="center" vertical="center"/>
      <protection locked="0"/>
    </xf>
    <xf numFmtId="0" fontId="27" fillId="0" borderId="0" xfId="232" applyFont="1" applyFill="1" applyAlignment="1" applyProtection="1">
      <alignment horizontal="left"/>
    </xf>
    <xf numFmtId="0" fontId="23" fillId="0" borderId="0" xfId="232" applyProtection="1"/>
    <xf numFmtId="164" fontId="23" fillId="0" borderId="0" xfId="232" applyNumberFormat="1" applyProtection="1"/>
    <xf numFmtId="0" fontId="23" fillId="0" borderId="0" xfId="232"/>
    <xf numFmtId="0" fontId="20" fillId="0" borderId="0" xfId="0" applyFont="1" applyFill="1" applyBorder="1" applyAlignment="1" applyProtection="1">
      <alignment horizontal="center" vertical="center"/>
    </xf>
    <xf numFmtId="164" fontId="20" fillId="0" borderId="0" xfId="187" applyNumberFormat="1" applyFont="1" applyFill="1" applyBorder="1" applyAlignment="1" applyProtection="1">
      <alignment horizontal="center" vertical="center"/>
    </xf>
    <xf numFmtId="1" fontId="0" fillId="0" borderId="0" xfId="0" applyNumberFormat="1"/>
    <xf numFmtId="0" fontId="96" fillId="0" borderId="33" xfId="0" applyFont="1" applyFill="1" applyBorder="1" applyAlignment="1"/>
    <xf numFmtId="14" fontId="20" fillId="0" borderId="0" xfId="0" applyNumberFormat="1" applyFont="1" applyFill="1" applyBorder="1" applyAlignment="1">
      <alignment horizontal="center" vertical="center" wrapText="1"/>
    </xf>
    <xf numFmtId="165" fontId="107" fillId="0" borderId="0" xfId="0" applyNumberFormat="1" applyFont="1" applyAlignment="1">
      <alignment horizontal="center" vertical="center"/>
    </xf>
    <xf numFmtId="165" fontId="107" fillId="0" borderId="0" xfId="0" applyNumberFormat="1" applyFont="1" applyBorder="1" applyAlignment="1">
      <alignment horizontal="center" vertical="center" wrapText="1"/>
    </xf>
    <xf numFmtId="164" fontId="20" fillId="0" borderId="18" xfId="0" applyNumberFormat="1" applyFont="1" applyBorder="1" applyAlignment="1">
      <alignment horizontal="center" vertical="center" wrapText="1"/>
    </xf>
    <xf numFmtId="0" fontId="96" fillId="0" borderId="0" xfId="0" applyFont="1" applyBorder="1" applyAlignment="1">
      <alignment horizontal="left" vertical="top"/>
    </xf>
    <xf numFmtId="0" fontId="20" fillId="77" borderId="11" xfId="0" applyFont="1" applyFill="1" applyBorder="1" applyAlignment="1">
      <alignment vertical="top"/>
    </xf>
    <xf numFmtId="0" fontId="20" fillId="77" borderId="11" xfId="0" applyFont="1" applyFill="1" applyBorder="1" applyAlignment="1">
      <alignment horizontal="center" vertical="top"/>
    </xf>
    <xf numFmtId="0" fontId="18" fillId="0" borderId="10" xfId="0" applyFont="1" applyBorder="1" applyAlignment="1">
      <alignment horizontal="center" vertical="top" wrapText="1"/>
    </xf>
    <xf numFmtId="0" fontId="20" fillId="0" borderId="10" xfId="231" applyFont="1" applyFill="1" applyBorder="1" applyAlignment="1">
      <alignment horizontal="center" vertical="center" wrapText="1"/>
    </xf>
    <xf numFmtId="1" fontId="20" fillId="0" borderId="10" xfId="231" applyNumberFormat="1" applyFont="1" applyFill="1" applyBorder="1" applyAlignment="1">
      <alignment horizontal="center" vertical="center" wrapText="1"/>
    </xf>
    <xf numFmtId="0" fontId="20" fillId="0" borderId="10" xfId="231" applyFont="1" applyBorder="1" applyAlignment="1">
      <alignment horizontal="center" vertical="center" wrapText="1"/>
    </xf>
    <xf numFmtId="0" fontId="4" fillId="0" borderId="10" xfId="231" applyFont="1" applyBorder="1" applyAlignment="1">
      <alignment horizontal="center" vertical="center"/>
    </xf>
    <xf numFmtId="0" fontId="20" fillId="0" borderId="0" xfId="231" applyFont="1" applyFill="1" applyBorder="1" applyAlignment="1">
      <alignment horizontal="center" vertical="center" wrapText="1"/>
    </xf>
    <xf numFmtId="49" fontId="93" fillId="0" borderId="11" xfId="0" applyNumberFormat="1" applyFont="1" applyFill="1" applyBorder="1" applyAlignment="1">
      <alignment vertical="top"/>
    </xf>
    <xf numFmtId="0" fontId="0" fillId="0" borderId="0" xfId="0" applyAlignment="1"/>
    <xf numFmtId="0" fontId="96" fillId="0" borderId="0" xfId="0" applyFont="1" applyAlignment="1">
      <alignment horizontal="left"/>
    </xf>
    <xf numFmtId="0" fontId="80" fillId="0" borderId="0" xfId="0" applyFont="1" applyAlignment="1" applyProtection="1">
      <alignment horizontal="left"/>
      <protection locked="0"/>
    </xf>
    <xf numFmtId="0" fontId="96"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0" fillId="0" borderId="0" xfId="0" applyFont="1" applyBorder="1" applyAlignment="1" applyProtection="1">
      <alignment horizontal="left"/>
      <protection locked="0"/>
    </xf>
    <xf numFmtId="0" fontId="80" fillId="0" borderId="0" xfId="0" applyFont="1" applyBorder="1" applyProtection="1">
      <protection locked="0"/>
    </xf>
    <xf numFmtId="0" fontId="0" fillId="0" borderId="0" xfId="0" applyBorder="1" applyProtection="1"/>
    <xf numFmtId="0" fontId="8" fillId="0" borderId="0" xfId="0" applyFont="1" applyBorder="1" applyAlignment="1" applyProtection="1">
      <alignment horizontal="left" wrapText="1"/>
    </xf>
    <xf numFmtId="0" fontId="0" fillId="0" borderId="0" xfId="0" applyFont="1" applyFill="1" applyBorder="1"/>
    <xf numFmtId="0" fontId="108"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8"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7" fillId="0" borderId="0" xfId="0" applyFont="1" applyAlignment="1">
      <alignment horizontal="left"/>
    </xf>
    <xf numFmtId="0" fontId="96" fillId="0" borderId="0" xfId="0" applyFont="1" applyAlignment="1">
      <alignment horizontal="left"/>
    </xf>
    <xf numFmtId="165" fontId="20" fillId="0" borderId="0" xfId="0" applyNumberFormat="1" applyFont="1" applyFill="1" applyBorder="1" applyAlignment="1">
      <alignment vertical="top" wrapText="1"/>
    </xf>
    <xf numFmtId="164" fontId="20" fillId="0" borderId="10" xfId="0" applyNumberFormat="1" applyFont="1" applyBorder="1" applyAlignment="1">
      <alignment horizontal="center" vertical="center" wrapText="1"/>
    </xf>
    <xf numFmtId="164" fontId="20" fillId="0" borderId="10" xfId="0" applyNumberFormat="1" applyFont="1" applyFill="1" applyBorder="1" applyAlignment="1">
      <alignment horizontal="center" vertical="center" wrapText="1"/>
    </xf>
    <xf numFmtId="0" fontId="97" fillId="0" borderId="11" xfId="0" applyFont="1" applyBorder="1" applyAlignment="1">
      <alignment horizontal="center"/>
    </xf>
    <xf numFmtId="14" fontId="96" fillId="0" borderId="11" xfId="0" applyNumberFormat="1" applyFont="1" applyBorder="1" applyAlignment="1">
      <alignment horizontal="center"/>
    </xf>
    <xf numFmtId="0" fontId="96" fillId="71" borderId="11" xfId="0" applyFont="1" applyFill="1" applyBorder="1" applyAlignment="1">
      <alignment horizontal="center"/>
    </xf>
    <xf numFmtId="0" fontId="96" fillId="0" borderId="11" xfId="0" applyFont="1" applyBorder="1" applyAlignment="1">
      <alignment horizontal="center"/>
    </xf>
    <xf numFmtId="0" fontId="96" fillId="0" borderId="11" xfId="0" applyFont="1" applyBorder="1" applyAlignment="1">
      <alignment horizontal="center" vertical="center"/>
    </xf>
    <xf numFmtId="164" fontId="96" fillId="0" borderId="11" xfId="0" applyNumberFormat="1" applyFont="1" applyBorder="1" applyAlignment="1">
      <alignment horizontal="center"/>
    </xf>
    <xf numFmtId="0" fontId="96" fillId="72" borderId="11" xfId="0" applyFont="1" applyFill="1" applyBorder="1" applyAlignment="1">
      <alignment horizontal="center"/>
    </xf>
    <xf numFmtId="0" fontId="96" fillId="70" borderId="11" xfId="0" applyFont="1" applyFill="1" applyBorder="1" applyAlignment="1">
      <alignment horizontal="center"/>
    </xf>
    <xf numFmtId="0" fontId="19" fillId="0" borderId="11" xfId="0" applyFont="1" applyBorder="1" applyAlignment="1">
      <alignment horizontal="center" vertical="top"/>
    </xf>
    <xf numFmtId="0" fontId="13" fillId="0" borderId="0" xfId="0" applyFont="1" applyAlignment="1" applyProtection="1">
      <alignment horizontal="left" vertical="center"/>
    </xf>
    <xf numFmtId="0" fontId="0" fillId="0" borderId="0" xfId="0" applyBorder="1" applyAlignment="1" applyProtection="1"/>
    <xf numFmtId="0" fontId="8" fillId="0" borderId="22" xfId="0" applyFont="1" applyBorder="1" applyAlignment="1"/>
    <xf numFmtId="0" fontId="8" fillId="0" borderId="31" xfId="0" applyFont="1" applyBorder="1" applyAlignment="1"/>
    <xf numFmtId="0" fontId="0" fillId="0" borderId="0" xfId="0" applyAlignment="1" applyProtection="1"/>
    <xf numFmtId="0" fontId="7" fillId="0" borderId="11" xfId="0" applyFont="1" applyBorder="1" applyAlignment="1">
      <alignment horizontal="center" vertical="center" wrapText="1"/>
    </xf>
    <xf numFmtId="0" fontId="4" fillId="0" borderId="17" xfId="0" applyFont="1" applyBorder="1" applyProtection="1"/>
    <xf numFmtId="0" fontId="4" fillId="0" borderId="29" xfId="0" applyFont="1" applyBorder="1" applyAlignment="1">
      <alignment vertical="center"/>
    </xf>
    <xf numFmtId="0" fontId="8" fillId="0" borderId="29" xfId="0" applyFont="1" applyBorder="1" applyAlignment="1">
      <alignment vertical="center"/>
    </xf>
    <xf numFmtId="0" fontId="8" fillId="0" borderId="29" xfId="0" applyFont="1" applyBorder="1" applyAlignment="1"/>
    <xf numFmtId="0" fontId="8" fillId="0" borderId="30" xfId="0" applyFont="1" applyBorder="1" applyAlignment="1"/>
    <xf numFmtId="0" fontId="4" fillId="0" borderId="29" xfId="0" applyFont="1" applyBorder="1" applyAlignment="1" applyProtection="1">
      <alignment vertical="center"/>
    </xf>
    <xf numFmtId="0" fontId="4" fillId="0" borderId="30" xfId="0" applyFont="1" applyBorder="1" applyProtection="1"/>
    <xf numFmtId="0" fontId="4" fillId="0" borderId="29" xfId="0" applyFont="1" applyFill="1" applyBorder="1" applyAlignment="1" applyProtection="1">
      <alignment vertical="center"/>
    </xf>
    <xf numFmtId="0" fontId="4" fillId="0" borderId="29" xfId="0" applyFont="1" applyFill="1" applyBorder="1" applyProtection="1"/>
    <xf numFmtId="0" fontId="4" fillId="0" borderId="30" xfId="0" applyFont="1" applyFill="1" applyBorder="1" applyProtection="1"/>
    <xf numFmtId="0" fontId="4" fillId="0" borderId="29" xfId="0" applyFont="1" applyFill="1" applyBorder="1" applyAlignment="1">
      <alignment vertical="center"/>
    </xf>
    <xf numFmtId="0" fontId="4" fillId="0" borderId="29" xfId="0" applyFont="1" applyFill="1" applyBorder="1" applyAlignment="1">
      <alignment horizontal="left" vertical="center"/>
    </xf>
    <xf numFmtId="0" fontId="99" fillId="0" borderId="0" xfId="0" applyFont="1" applyProtection="1"/>
    <xf numFmtId="0" fontId="96" fillId="0" borderId="0" xfId="0" applyFont="1" applyAlignment="1" applyProtection="1">
      <alignment horizontal="left"/>
    </xf>
    <xf numFmtId="0" fontId="99" fillId="0" borderId="0" xfId="0" applyFont="1" applyAlignment="1" applyProtection="1"/>
    <xf numFmtId="0" fontId="99" fillId="0" borderId="0" xfId="0" applyFont="1" applyAlignment="1" applyProtection="1">
      <alignment horizontal="left"/>
    </xf>
    <xf numFmtId="0" fontId="96" fillId="0" borderId="0" xfId="0" applyFont="1" applyAlignment="1" applyProtection="1"/>
    <xf numFmtId="0" fontId="5" fillId="0" borderId="0" xfId="0" applyFont="1" applyAlignment="1" applyProtection="1">
      <alignment horizontal="left" vertical="center"/>
    </xf>
    <xf numFmtId="0" fontId="98"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20" fillId="64"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20" fillId="28" borderId="37" xfId="187" applyNumberFormat="1" applyFont="1" applyFill="1" applyBorder="1" applyAlignment="1" applyProtection="1">
      <alignment horizontal="center" vertical="center"/>
    </xf>
    <xf numFmtId="164" fontId="20" fillId="28" borderId="45" xfId="187" applyNumberFormat="1" applyFont="1" applyFill="1" applyBorder="1" applyAlignment="1" applyProtection="1">
      <alignment horizontal="center" vertical="center"/>
    </xf>
    <xf numFmtId="0" fontId="96" fillId="0" borderId="22" xfId="0" applyFont="1" applyFill="1" applyBorder="1" applyAlignment="1" applyProtection="1">
      <alignment vertical="top" wrapText="1"/>
    </xf>
    <xf numFmtId="0" fontId="96" fillId="0" borderId="0" xfId="0" applyFont="1" applyFill="1" applyBorder="1" applyAlignment="1" applyProtection="1">
      <alignment vertical="top" wrapText="1"/>
    </xf>
    <xf numFmtId="0" fontId="96"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5" fillId="0" borderId="0" xfId="0" applyFont="1" applyAlignment="1" applyProtection="1"/>
    <xf numFmtId="0" fontId="13" fillId="61" borderId="0" xfId="0" applyFont="1" applyFill="1" applyAlignment="1" applyProtection="1">
      <alignment horizontal="left" vertical="center"/>
    </xf>
    <xf numFmtId="0" fontId="99" fillId="61" borderId="0" xfId="0" applyFont="1" applyFill="1" applyAlignment="1" applyProtection="1"/>
    <xf numFmtId="0" fontId="99" fillId="61" borderId="0" xfId="0" applyFont="1" applyFill="1" applyProtection="1"/>
    <xf numFmtId="0" fontId="19" fillId="0" borderId="0" xfId="0" applyFont="1" applyBorder="1" applyAlignment="1" applyProtection="1">
      <alignment horizontal="left" vertical="top"/>
    </xf>
    <xf numFmtId="14" fontId="20" fillId="0" borderId="0" xfId="0" applyNumberFormat="1" applyFont="1" applyFill="1" applyBorder="1" applyAlignment="1" applyProtection="1">
      <alignment horizontal="left" vertical="top" wrapText="1"/>
    </xf>
    <xf numFmtId="14" fontId="20" fillId="0" borderId="0" xfId="0" applyNumberFormat="1" applyFont="1" applyBorder="1" applyAlignment="1" applyProtection="1">
      <alignment horizontal="left" vertical="top" wrapText="1"/>
    </xf>
    <xf numFmtId="14" fontId="20" fillId="0" borderId="0" xfId="0" applyNumberFormat="1"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4" fillId="0" borderId="0" xfId="0" applyFont="1" applyBorder="1" applyAlignment="1" applyProtection="1">
      <alignment horizontal="center"/>
    </xf>
    <xf numFmtId="49" fontId="20" fillId="0" borderId="11" xfId="0" applyNumberFormat="1" applyFont="1" applyFill="1" applyBorder="1" applyAlignment="1" applyProtection="1">
      <alignment vertical="top" wrapText="1"/>
    </xf>
    <xf numFmtId="49" fontId="20" fillId="0" borderId="11" xfId="0" quotePrefix="1" applyNumberFormat="1" applyFont="1" applyFill="1" applyBorder="1" applyAlignment="1" applyProtection="1">
      <alignment vertical="top" wrapText="1"/>
    </xf>
    <xf numFmtId="49" fontId="20" fillId="0" borderId="11" xfId="0" applyNumberFormat="1" applyFont="1" applyFill="1" applyBorder="1" applyAlignment="1" applyProtection="1">
      <alignment vertical="top"/>
    </xf>
    <xf numFmtId="49" fontId="93" fillId="0" borderId="11" xfId="0" applyNumberFormat="1" applyFont="1" applyFill="1" applyBorder="1" applyAlignment="1" applyProtection="1">
      <alignment vertical="top"/>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96" fillId="0" borderId="0" xfId="0" applyFont="1" applyFill="1" applyBorder="1" applyAlignment="1" applyProtection="1">
      <alignment horizontal="left"/>
    </xf>
    <xf numFmtId="0" fontId="96" fillId="0" borderId="22" xfId="0" applyFont="1" applyFill="1" applyBorder="1" applyAlignment="1" applyProtection="1">
      <alignment horizontal="left"/>
    </xf>
    <xf numFmtId="0" fontId="96" fillId="0" borderId="0" xfId="0" applyFont="1" applyFill="1" applyBorder="1" applyAlignment="1" applyProtection="1">
      <alignment horizontal="left" vertical="top"/>
    </xf>
    <xf numFmtId="0" fontId="0" fillId="0" borderId="0" xfId="0" applyFill="1" applyProtection="1"/>
    <xf numFmtId="0" fontId="20" fillId="0" borderId="0" xfId="0" applyFont="1" applyBorder="1" applyAlignment="1" applyProtection="1">
      <alignment horizontal="center" vertical="center" wrapText="1"/>
    </xf>
    <xf numFmtId="0" fontId="97" fillId="0" borderId="0" xfId="0" applyFont="1" applyAlignment="1" applyProtection="1">
      <alignment horizontal="left"/>
    </xf>
    <xf numFmtId="165" fontId="107" fillId="0" borderId="0" xfId="0" applyNumberFormat="1" applyFont="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1" fontId="0" fillId="0" borderId="0" xfId="0" applyNumberFormat="1" applyProtection="1"/>
    <xf numFmtId="0" fontId="20" fillId="78" borderId="11" xfId="0" applyFont="1" applyFill="1" applyBorder="1" applyAlignment="1" applyProtection="1">
      <alignment vertical="top"/>
    </xf>
    <xf numFmtId="0" fontId="20" fillId="78" borderId="11" xfId="0" applyFont="1" applyFill="1" applyBorder="1" applyAlignment="1" applyProtection="1">
      <alignment horizontal="center" vertical="top"/>
    </xf>
    <xf numFmtId="0" fontId="96" fillId="61" borderId="0" xfId="0" applyFont="1" applyFill="1" applyBorder="1" applyAlignment="1" applyProtection="1">
      <alignment horizontal="left" vertical="top"/>
    </xf>
    <xf numFmtId="0" fontId="18" fillId="0" borderId="0" xfId="0" applyFont="1" applyBorder="1" applyAlignment="1" applyProtection="1">
      <alignment horizontal="center" vertical="top" wrapText="1"/>
    </xf>
    <xf numFmtId="0" fontId="109" fillId="0" borderId="11" xfId="0" applyFont="1" applyBorder="1" applyAlignment="1" applyProtection="1">
      <alignment horizontal="center"/>
    </xf>
    <xf numFmtId="14" fontId="110" fillId="0" borderId="11" xfId="0" applyNumberFormat="1" applyFont="1" applyBorder="1" applyAlignment="1" applyProtection="1">
      <alignment horizontal="center"/>
    </xf>
    <xf numFmtId="0" fontId="110" fillId="71" borderId="11" xfId="0" applyFont="1" applyFill="1" applyBorder="1" applyAlignment="1" applyProtection="1">
      <alignment horizontal="center"/>
    </xf>
    <xf numFmtId="0" fontId="110" fillId="0" borderId="11" xfId="0" applyFont="1" applyBorder="1" applyAlignment="1" applyProtection="1">
      <alignment horizontal="center"/>
    </xf>
    <xf numFmtId="164" fontId="110" fillId="0" borderId="11" xfId="0" applyNumberFormat="1" applyFont="1" applyBorder="1" applyAlignment="1" applyProtection="1">
      <alignment horizontal="center"/>
    </xf>
    <xf numFmtId="0" fontId="110" fillId="72" borderId="11" xfId="0" applyFont="1" applyFill="1" applyBorder="1" applyAlignment="1" applyProtection="1">
      <alignment horizontal="center"/>
    </xf>
    <xf numFmtId="0" fontId="4" fillId="0" borderId="0" xfId="0" applyFont="1" applyBorder="1" applyAlignment="1" applyProtection="1">
      <alignment horizontal="center" vertical="center"/>
    </xf>
    <xf numFmtId="0" fontId="19" fillId="0" borderId="11" xfId="0" applyFont="1" applyBorder="1" applyAlignment="1" applyProtection="1">
      <alignment horizontal="center" vertical="top"/>
    </xf>
    <xf numFmtId="165" fontId="20"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99"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20"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3" fillId="0" borderId="0" xfId="0" applyFont="1"/>
    <xf numFmtId="14" fontId="20" fillId="0" borderId="11" xfId="0" applyNumberFormat="1" applyFont="1" applyFill="1" applyBorder="1" applyAlignment="1">
      <alignment horizontal="left" vertical="top" wrapText="1"/>
    </xf>
    <xf numFmtId="14" fontId="23" fillId="0" borderId="0" xfId="0" applyNumberFormat="1" applyFont="1" applyFill="1" applyBorder="1" applyAlignment="1">
      <alignment horizontal="center" vertical="top" wrapText="1"/>
    </xf>
    <xf numFmtId="0" fontId="23" fillId="0" borderId="0" xfId="0" applyFont="1" applyFill="1" applyBorder="1" applyAlignment="1">
      <alignment horizontal="center" vertical="top" wrapText="1"/>
    </xf>
    <xf numFmtId="0" fontId="20" fillId="0" borderId="0" xfId="0" applyFont="1" applyBorder="1" applyAlignment="1">
      <alignment horizontal="left" vertical="top"/>
    </xf>
    <xf numFmtId="0" fontId="96" fillId="0" borderId="0" xfId="0" applyFont="1" applyAlignment="1"/>
    <xf numFmtId="0" fontId="96" fillId="0" borderId="0" xfId="0" applyFont="1" applyAlignment="1">
      <alignment horizontal="left"/>
    </xf>
    <xf numFmtId="0" fontId="97" fillId="0" borderId="0" xfId="0" applyFont="1" applyAlignment="1">
      <alignment horizontal="left"/>
    </xf>
    <xf numFmtId="14" fontId="20" fillId="71" borderId="11" xfId="0" applyNumberFormat="1" applyFont="1" applyFill="1" applyBorder="1" applyAlignment="1">
      <alignment horizontal="center" vertical="center" wrapText="1"/>
    </xf>
    <xf numFmtId="0" fontId="20" fillId="61" borderId="11" xfId="0" applyFont="1" applyFill="1" applyBorder="1" applyAlignment="1">
      <alignment horizontal="center" vertical="center" wrapText="1"/>
    </xf>
    <xf numFmtId="16" fontId="96" fillId="79" borderId="17" xfId="0" applyNumberFormat="1" applyFont="1" applyFill="1" applyBorder="1" applyAlignment="1">
      <alignment horizontal="center" vertical="center"/>
    </xf>
    <xf numFmtId="16" fontId="96" fillId="72" borderId="17" xfId="0" applyNumberFormat="1" applyFont="1" applyFill="1" applyBorder="1" applyAlignment="1">
      <alignment horizontal="center" vertical="center"/>
    </xf>
    <xf numFmtId="14" fontId="20" fillId="0" borderId="11" xfId="0" applyNumberFormat="1" applyFont="1" applyBorder="1" applyAlignment="1">
      <alignment horizontal="center" vertical="center" wrapText="1"/>
    </xf>
    <xf numFmtId="0" fontId="20" fillId="0" borderId="11" xfId="0" applyFont="1" applyFill="1" applyBorder="1" applyAlignment="1">
      <alignment horizontal="center" vertical="center"/>
    </xf>
    <xf numFmtId="16" fontId="96" fillId="0" borderId="11" xfId="0" applyNumberFormat="1" applyFont="1" applyFill="1" applyBorder="1" applyAlignment="1">
      <alignment horizontal="center" vertical="center"/>
    </xf>
    <xf numFmtId="0" fontId="20" fillId="64" borderId="11" xfId="0" applyFont="1" applyFill="1" applyBorder="1" applyAlignment="1">
      <alignment horizontal="center" vertical="center" wrapText="1"/>
    </xf>
    <xf numFmtId="16" fontId="96" fillId="72" borderId="11" xfId="0" applyNumberFormat="1" applyFont="1" applyFill="1" applyBorder="1" applyAlignment="1">
      <alignment horizontal="center" vertical="center"/>
    </xf>
    <xf numFmtId="14" fontId="20" fillId="0" borderId="0" xfId="0" applyNumberFormat="1" applyFont="1" applyBorder="1" applyAlignment="1">
      <alignment horizontal="center" vertical="center" wrapText="1"/>
    </xf>
    <xf numFmtId="14" fontId="20" fillId="71" borderId="17" xfId="0" applyNumberFormat="1" applyFont="1" applyFill="1" applyBorder="1" applyAlignment="1">
      <alignment horizontal="center" vertical="center" wrapText="1"/>
    </xf>
    <xf numFmtId="0" fontId="18" fillId="0" borderId="11" xfId="0" applyFont="1" applyBorder="1" applyAlignment="1">
      <alignment horizontal="center" vertical="top" wrapText="1"/>
    </xf>
    <xf numFmtId="0" fontId="20" fillId="0" borderId="0" xfId="0" applyFont="1" applyBorder="1" applyAlignment="1">
      <alignment horizontal="center" vertical="center" wrapText="1"/>
    </xf>
    <xf numFmtId="16" fontId="96" fillId="79" borderId="11" xfId="0" applyNumberFormat="1" applyFont="1" applyFill="1" applyBorder="1" applyAlignment="1">
      <alignment horizontal="center" vertical="center"/>
    </xf>
    <xf numFmtId="165" fontId="107" fillId="0" borderId="0" xfId="0" applyNumberFormat="1" applyFont="1" applyAlignment="1">
      <alignment horizontal="center" vertical="center"/>
    </xf>
    <xf numFmtId="0" fontId="20" fillId="0" borderId="11" xfId="0" applyFont="1" applyBorder="1" applyAlignment="1">
      <alignment horizontal="left" vertical="top"/>
    </xf>
    <xf numFmtId="0" fontId="20" fillId="0" borderId="10" xfId="0" applyFont="1" applyFill="1" applyBorder="1" applyAlignment="1">
      <alignment horizontal="center" vertical="center" wrapText="1"/>
    </xf>
    <xf numFmtId="0" fontId="0" fillId="0" borderId="0" xfId="0"/>
    <xf numFmtId="0" fontId="0" fillId="0" borderId="0" xfId="0" applyProtection="1"/>
    <xf numFmtId="0" fontId="96" fillId="0" borderId="11" xfId="0" applyFont="1" applyBorder="1" applyAlignment="1" applyProtection="1">
      <alignment horizontal="center" vertical="center"/>
    </xf>
    <xf numFmtId="0" fontId="20" fillId="0" borderId="11" xfId="0" applyFont="1" applyBorder="1" applyAlignment="1" applyProtection="1">
      <alignment horizontal="center" vertical="center" wrapText="1"/>
    </xf>
    <xf numFmtId="0" fontId="20" fillId="0" borderId="11" xfId="0" applyFont="1" applyFill="1" applyBorder="1" applyAlignment="1" applyProtection="1">
      <alignment horizontal="center" vertical="top"/>
    </xf>
    <xf numFmtId="0" fontId="20" fillId="77" borderId="11" xfId="0" applyFont="1" applyFill="1" applyBorder="1" applyAlignment="1" applyProtection="1">
      <alignment horizontal="center" vertical="top"/>
    </xf>
    <xf numFmtId="0" fontId="20" fillId="77" borderId="11" xfId="0" applyFont="1" applyFill="1" applyBorder="1" applyAlignment="1" applyProtection="1">
      <alignment vertical="top"/>
    </xf>
    <xf numFmtId="0" fontId="96" fillId="0" borderId="11" xfId="0" applyFont="1" applyBorder="1" applyAlignment="1">
      <alignment horizontal="center" vertical="center"/>
    </xf>
    <xf numFmtId="0" fontId="0" fillId="0" borderId="0" xfId="0"/>
    <xf numFmtId="0" fontId="0" fillId="61" borderId="0" xfId="0" applyFill="1"/>
    <xf numFmtId="0" fontId="99" fillId="0" borderId="0" xfId="0" applyFont="1"/>
    <xf numFmtId="0" fontId="99" fillId="0" borderId="0" xfId="0" applyFont="1" applyAlignment="1"/>
    <xf numFmtId="0" fontId="4" fillId="0" borderId="0" xfId="0" applyFont="1" applyAlignment="1" applyProtection="1">
      <alignment horizontal="left" indent="70"/>
    </xf>
    <xf numFmtId="0" fontId="96" fillId="0" borderId="0" xfId="0" applyFont="1" applyAlignment="1">
      <alignment horizontal="left" indent="70"/>
    </xf>
    <xf numFmtId="0" fontId="99" fillId="0" borderId="0" xfId="0" applyFont="1" applyAlignment="1">
      <alignment horizontal="left" indent="70"/>
    </xf>
    <xf numFmtId="0" fontId="96" fillId="0" borderId="0" xfId="0" applyFont="1" applyBorder="1" applyAlignment="1">
      <alignment horizontal="left" vertical="top"/>
    </xf>
    <xf numFmtId="0" fontId="93" fillId="61" borderId="11" xfId="0" applyFont="1" applyFill="1" applyBorder="1" applyAlignment="1">
      <alignment vertical="center" wrapText="1"/>
    </xf>
    <xf numFmtId="0" fontId="90" fillId="61" borderId="11" xfId="0" applyFont="1" applyFill="1" applyBorder="1" applyAlignment="1">
      <alignment vertical="center" wrapText="1"/>
    </xf>
    <xf numFmtId="0" fontId="111" fillId="61" borderId="11" xfId="0" applyFont="1" applyFill="1" applyBorder="1" applyAlignment="1">
      <alignment vertical="center" wrapText="1"/>
    </xf>
    <xf numFmtId="49" fontId="90" fillId="61" borderId="11" xfId="0" applyNumberFormat="1" applyFont="1" applyFill="1" applyBorder="1" applyAlignment="1">
      <alignment vertical="center" wrapText="1"/>
    </xf>
    <xf numFmtId="0" fontId="23" fillId="61" borderId="11" xfId="0" applyFont="1" applyFill="1" applyBorder="1" applyAlignment="1">
      <alignment vertical="center" wrapText="1"/>
    </xf>
    <xf numFmtId="0" fontId="112" fillId="61" borderId="11" xfId="0" applyFont="1" applyFill="1" applyBorder="1" applyAlignment="1">
      <alignment vertical="center" wrapText="1"/>
    </xf>
    <xf numFmtId="0" fontId="105" fillId="0" borderId="0" xfId="147" applyFont="1" applyAlignment="1">
      <alignment horizontal="left" indent="70"/>
    </xf>
    <xf numFmtId="0" fontId="96" fillId="61" borderId="0" xfId="0" applyFont="1" applyFill="1" applyBorder="1" applyAlignment="1">
      <alignment horizontal="left" vertical="top"/>
    </xf>
    <xf numFmtId="0" fontId="105" fillId="0" borderId="0" xfId="147" applyFont="1" applyAlignment="1" applyProtection="1">
      <alignment horizontal="left" indent="70"/>
      <protection locked="0"/>
    </xf>
    <xf numFmtId="0" fontId="0" fillId="0" borderId="10" xfId="0" applyFill="1" applyBorder="1" applyAlignment="1">
      <alignment vertical="center"/>
    </xf>
    <xf numFmtId="0" fontId="98" fillId="65" borderId="0" xfId="0" applyFont="1" applyFill="1" applyAlignment="1">
      <alignment vertical="top"/>
    </xf>
    <xf numFmtId="0" fontId="20" fillId="0" borderId="18" xfId="0" applyFont="1" applyBorder="1" applyAlignment="1">
      <alignment horizontal="center" vertical="center" wrapText="1"/>
    </xf>
    <xf numFmtId="0" fontId="20" fillId="61" borderId="18" xfId="0" applyFont="1" applyFill="1" applyBorder="1" applyAlignment="1">
      <alignment horizontal="center" vertical="center" wrapText="1"/>
    </xf>
    <xf numFmtId="49" fontId="93" fillId="0" borderId="11" xfId="0" applyNumberFormat="1" applyFont="1" applyFill="1" applyBorder="1" applyAlignment="1" applyProtection="1">
      <alignment vertical="top"/>
    </xf>
    <xf numFmtId="0" fontId="93" fillId="0" borderId="11" xfId="0" applyFont="1" applyFill="1" applyBorder="1" applyAlignment="1" applyProtection="1">
      <alignment horizontal="center" vertical="top"/>
    </xf>
    <xf numFmtId="0" fontId="8" fillId="0" borderId="0" xfId="0" applyFont="1" applyFill="1" applyAlignment="1" applyProtection="1">
      <alignment horizontal="left" wrapText="1"/>
    </xf>
    <xf numFmtId="0" fontId="96" fillId="0" borderId="0" xfId="0" applyFont="1" applyFill="1" applyBorder="1"/>
    <xf numFmtId="0" fontId="99" fillId="0" borderId="0" xfId="0" applyFont="1"/>
    <xf numFmtId="0" fontId="99" fillId="0" borderId="0" xfId="0" applyFont="1" applyBorder="1"/>
    <xf numFmtId="0" fontId="99" fillId="0" borderId="0" xfId="0" applyFont="1" applyBorder="1" applyAlignment="1">
      <alignment horizontal="center" vertical="center"/>
    </xf>
    <xf numFmtId="0" fontId="0" fillId="0" borderId="0" xfId="0" applyBorder="1" applyAlignment="1">
      <alignment horizontal="center" vertical="center"/>
    </xf>
    <xf numFmtId="0" fontId="96" fillId="0" borderId="0" xfId="0" applyFont="1" applyBorder="1" applyAlignment="1">
      <alignment horizontal="center" vertical="center"/>
    </xf>
    <xf numFmtId="0" fontId="103" fillId="0" borderId="0" xfId="0" applyFont="1" applyBorder="1" applyAlignment="1">
      <alignment horizontal="center" vertical="center"/>
    </xf>
    <xf numFmtId="0" fontId="96" fillId="0" borderId="0" xfId="0" applyFont="1" applyBorder="1"/>
    <xf numFmtId="0" fontId="96" fillId="0" borderId="32" xfId="0" applyFont="1" applyFill="1" applyBorder="1"/>
    <xf numFmtId="0" fontId="99" fillId="0" borderId="0" xfId="0" applyFont="1" applyFill="1" applyAlignment="1" applyProtection="1"/>
    <xf numFmtId="0" fontId="6"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6" fillId="0" borderId="0" xfId="0" applyFont="1" applyFill="1" applyAlignment="1" applyProtection="1">
      <alignment horizontal="left"/>
    </xf>
    <xf numFmtId="0" fontId="4" fillId="0" borderId="0" xfId="0" applyFont="1" applyFill="1" applyAlignment="1" applyProtection="1">
      <alignment horizontal="left"/>
    </xf>
    <xf numFmtId="0" fontId="99" fillId="0" borderId="0" xfId="0" applyFont="1" applyFill="1" applyProtection="1"/>
    <xf numFmtId="0" fontId="13"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99" fillId="0" borderId="0" xfId="0" applyFont="1" applyProtection="1"/>
    <xf numFmtId="0" fontId="96" fillId="0" borderId="0" xfId="0" applyFont="1" applyAlignment="1" applyProtection="1">
      <alignment horizontal="left"/>
    </xf>
    <xf numFmtId="0" fontId="96" fillId="0" borderId="0" xfId="0" applyFont="1" applyAlignment="1" applyProtection="1"/>
    <xf numFmtId="0" fontId="13" fillId="61" borderId="0" xfId="0" applyFont="1" applyFill="1" applyAlignment="1" applyProtection="1">
      <alignment horizontal="left" vertical="center"/>
    </xf>
    <xf numFmtId="0" fontId="99" fillId="61" borderId="0" xfId="0" applyFont="1" applyFill="1" applyAlignment="1" applyProtection="1"/>
    <xf numFmtId="0" fontId="0" fillId="0" borderId="0" xfId="0" applyFill="1" applyProtection="1"/>
    <xf numFmtId="0" fontId="80" fillId="0" borderId="0" xfId="0" applyFont="1" applyProtection="1"/>
    <xf numFmtId="0" fontId="80"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99"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4" fillId="0" borderId="10" xfId="0" applyNumberFormat="1" applyFont="1" applyBorder="1" applyProtection="1"/>
    <xf numFmtId="1" fontId="114"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3" fillId="0" borderId="0" xfId="0" applyFont="1" applyAlignment="1" applyProtection="1"/>
    <xf numFmtId="0" fontId="113" fillId="0" borderId="0" xfId="0" applyFont="1" applyProtection="1"/>
    <xf numFmtId="0" fontId="0" fillId="61" borderId="0" xfId="0" applyFill="1" applyProtection="1"/>
    <xf numFmtId="164" fontId="20" fillId="0" borderId="20" xfId="0" applyNumberFormat="1" applyFont="1" applyBorder="1" applyAlignment="1">
      <alignment horizontal="center" vertical="center" wrapText="1"/>
    </xf>
    <xf numFmtId="164" fontId="20" fillId="0" borderId="101" xfId="0" applyNumberFormat="1" applyFont="1" applyFill="1" applyBorder="1" applyAlignment="1">
      <alignment horizontal="center" vertical="center" wrapText="1"/>
    </xf>
    <xf numFmtId="164" fontId="20" fillId="0" borderId="11" xfId="0" applyNumberFormat="1" applyFont="1" applyFill="1" applyBorder="1" applyAlignment="1">
      <alignment horizontal="center" vertical="center" wrapText="1"/>
    </xf>
    <xf numFmtId="14" fontId="0" fillId="0" borderId="0" xfId="0" applyNumberFormat="1" applyProtection="1"/>
    <xf numFmtId="0" fontId="7" fillId="0" borderId="0" xfId="0" applyFont="1" applyAlignment="1" applyProtection="1">
      <alignment horizontal="left" vertical="center"/>
    </xf>
    <xf numFmtId="0" fontId="90" fillId="61" borderId="11" xfId="0" applyFont="1" applyFill="1" applyBorder="1" applyAlignment="1">
      <alignment vertical="center" wrapText="1"/>
    </xf>
    <xf numFmtId="0" fontId="23" fillId="61" borderId="11" xfId="0" applyFont="1" applyFill="1" applyBorder="1" applyAlignment="1">
      <alignment vertical="center" wrapText="1"/>
    </xf>
    <xf numFmtId="49" fontId="20" fillId="61" borderId="11" xfId="0" applyNumberFormat="1" applyFont="1" applyFill="1" applyBorder="1" applyAlignment="1" applyProtection="1">
      <alignment vertical="top" wrapText="1"/>
    </xf>
    <xf numFmtId="49" fontId="20" fillId="61" borderId="11" xfId="0" applyNumberFormat="1" applyFont="1" applyFill="1" applyBorder="1" applyAlignment="1">
      <alignment vertical="top" wrapText="1"/>
    </xf>
    <xf numFmtId="0" fontId="97" fillId="61" borderId="11" xfId="0" applyFont="1" applyFill="1" applyBorder="1" applyAlignment="1">
      <alignment horizontal="center" vertical="top" wrapText="1"/>
    </xf>
    <xf numFmtId="0" fontId="96" fillId="61" borderId="11" xfId="0" applyFont="1" applyFill="1" applyBorder="1" applyAlignment="1">
      <alignment horizontal="center" vertical="top" wrapText="1"/>
    </xf>
    <xf numFmtId="49" fontId="20" fillId="61" borderId="11" xfId="0" quotePrefix="1" applyNumberFormat="1" applyFont="1" applyFill="1" applyBorder="1" applyAlignment="1">
      <alignment vertical="top" wrapText="1"/>
    </xf>
    <xf numFmtId="49" fontId="20" fillId="61" borderId="11" xfId="0" applyNumberFormat="1" applyFont="1" applyFill="1" applyBorder="1" applyAlignment="1">
      <alignment vertical="top"/>
    </xf>
    <xf numFmtId="0" fontId="96" fillId="61" borderId="11" xfId="0" applyFont="1" applyFill="1" applyBorder="1" applyAlignment="1">
      <alignment horizontal="center" vertical="top"/>
    </xf>
    <xf numFmtId="0" fontId="97" fillId="61" borderId="11" xfId="0" applyFont="1" applyFill="1" applyBorder="1" applyAlignment="1" applyProtection="1">
      <alignment horizontal="center" vertical="top"/>
    </xf>
    <xf numFmtId="0" fontId="37" fillId="61"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20" fillId="80"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0" fillId="61" borderId="11" xfId="0" applyFont="1" applyFill="1" applyBorder="1" applyAlignment="1">
      <alignment vertical="top" wrapText="1"/>
    </xf>
    <xf numFmtId="0" fontId="20" fillId="61" borderId="11" xfId="0" applyFont="1" applyFill="1" applyBorder="1" applyAlignment="1">
      <alignment vertical="center" wrapText="1"/>
    </xf>
    <xf numFmtId="0" fontId="20" fillId="61" borderId="11" xfId="0" applyFont="1" applyFill="1" applyBorder="1" applyAlignment="1">
      <alignment horizontal="left" vertical="center" wrapText="1"/>
    </xf>
    <xf numFmtId="0" fontId="20" fillId="62" borderId="11" xfId="0" applyFont="1" applyFill="1" applyBorder="1" applyAlignment="1">
      <alignment vertical="center"/>
    </xf>
    <xf numFmtId="0" fontId="97" fillId="0" borderId="0" xfId="0" applyFont="1" applyAlignment="1" applyProtection="1">
      <alignment horizontal="left"/>
    </xf>
    <xf numFmtId="0" fontId="99" fillId="0" borderId="0" xfId="0" applyFont="1" applyAlignment="1" applyProtection="1">
      <alignment vertical="center"/>
    </xf>
    <xf numFmtId="0" fontId="34" fillId="0" borderId="0" xfId="0" applyFont="1" applyAlignment="1" applyProtection="1">
      <alignment vertical="center"/>
    </xf>
    <xf numFmtId="0" fontId="26" fillId="0" borderId="0" xfId="0" applyFont="1" applyAlignment="1" applyProtection="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4" fillId="0" borderId="0" xfId="0" applyFont="1" applyAlignment="1" applyProtection="1">
      <alignment vertical="center" wrapText="1"/>
    </xf>
    <xf numFmtId="0" fontId="96" fillId="0" borderId="0" xfId="0" applyFont="1" applyAlignment="1" applyProtection="1">
      <alignment vertical="center"/>
    </xf>
    <xf numFmtId="0" fontId="99" fillId="0" borderId="0" xfId="0" applyFont="1" applyAlignment="1">
      <alignment vertical="center"/>
    </xf>
    <xf numFmtId="0" fontId="33" fillId="0" borderId="0" xfId="0" applyFont="1" applyAlignment="1">
      <alignment vertical="center"/>
    </xf>
    <xf numFmtId="0" fontId="10" fillId="0" borderId="0" xfId="0" applyFont="1" applyAlignment="1" applyProtection="1">
      <alignment vertical="center"/>
    </xf>
    <xf numFmtId="0" fontId="98" fillId="0" borderId="0" xfId="0" applyFont="1" applyAlignment="1">
      <alignment horizontal="left" vertical="center"/>
    </xf>
    <xf numFmtId="0" fontId="98" fillId="0" borderId="0" xfId="0" applyFont="1" applyAlignment="1">
      <alignment vertical="center"/>
    </xf>
    <xf numFmtId="0" fontId="19" fillId="0" borderId="11" xfId="0" applyFont="1" applyBorder="1" applyAlignment="1">
      <alignment vertical="center"/>
    </xf>
    <xf numFmtId="0" fontId="99" fillId="61" borderId="0" xfId="0" applyFont="1" applyFill="1" applyAlignment="1">
      <alignment vertical="center"/>
    </xf>
    <xf numFmtId="0" fontId="20" fillId="0" borderId="11" xfId="0" applyFont="1" applyFill="1" applyBorder="1" applyAlignment="1">
      <alignment vertical="center"/>
    </xf>
    <xf numFmtId="0" fontId="99" fillId="0" borderId="0" xfId="0" applyFont="1" applyFill="1" applyAlignment="1">
      <alignment vertical="center"/>
    </xf>
    <xf numFmtId="0" fontId="20" fillId="61" borderId="0" xfId="0" applyFont="1" applyFill="1" applyBorder="1" applyAlignment="1">
      <alignment vertical="center"/>
    </xf>
    <xf numFmtId="14" fontId="20" fillId="61" borderId="11" xfId="0" applyNumberFormat="1" applyFont="1" applyFill="1" applyBorder="1" applyAlignment="1">
      <alignment horizontal="left" vertical="center"/>
    </xf>
    <xf numFmtId="14" fontId="20" fillId="61" borderId="0" xfId="0" applyNumberFormat="1" applyFont="1" applyFill="1" applyBorder="1" applyAlignment="1">
      <alignment horizontal="left" vertical="center"/>
    </xf>
    <xf numFmtId="0" fontId="36" fillId="61" borderId="0" xfId="0" applyFont="1" applyFill="1" applyAlignment="1">
      <alignment vertical="center"/>
    </xf>
    <xf numFmtId="0" fontId="36" fillId="0" borderId="0" xfId="0" applyFont="1" applyFill="1" applyAlignment="1">
      <alignment vertical="center"/>
    </xf>
    <xf numFmtId="0" fontId="99" fillId="0" borderId="0" xfId="0" applyFont="1" applyFill="1" applyBorder="1" applyAlignment="1">
      <alignment vertical="center"/>
    </xf>
    <xf numFmtId="0" fontId="96" fillId="61" borderId="26" xfId="0" applyFont="1" applyFill="1" applyBorder="1" applyAlignment="1">
      <alignment vertical="center"/>
    </xf>
    <xf numFmtId="0" fontId="96" fillId="61" borderId="11" xfId="0" applyFont="1" applyFill="1" applyBorder="1" applyAlignment="1">
      <alignment vertical="center"/>
    </xf>
    <xf numFmtId="0" fontId="98" fillId="61" borderId="11" xfId="0" applyFont="1" applyFill="1" applyBorder="1" applyAlignment="1">
      <alignment vertical="center"/>
    </xf>
    <xf numFmtId="0" fontId="96" fillId="0" borderId="11" xfId="0" applyFont="1" applyFill="1" applyBorder="1" applyAlignment="1">
      <alignment vertical="center"/>
    </xf>
    <xf numFmtId="0" fontId="98" fillId="0" borderId="11" xfId="0" applyFont="1" applyFill="1" applyBorder="1" applyAlignment="1">
      <alignment vertical="center"/>
    </xf>
    <xf numFmtId="0" fontId="96" fillId="0" borderId="11" xfId="0" applyFont="1" applyFill="1" applyBorder="1" applyAlignment="1">
      <alignment horizontal="left" vertical="center"/>
    </xf>
    <xf numFmtId="0" fontId="96" fillId="0" borderId="26" xfId="0" applyFont="1" applyFill="1" applyBorder="1" applyAlignment="1">
      <alignment vertical="center"/>
    </xf>
    <xf numFmtId="0" fontId="96" fillId="0" borderId="18" xfId="0" applyFont="1" applyFill="1" applyBorder="1" applyAlignment="1">
      <alignment vertical="center"/>
    </xf>
    <xf numFmtId="0" fontId="98" fillId="0" borderId="18" xfId="0" applyFont="1" applyFill="1" applyBorder="1" applyAlignment="1">
      <alignment vertical="center"/>
    </xf>
    <xf numFmtId="0" fontId="96" fillId="61" borderId="28" xfId="0" applyFont="1" applyFill="1" applyBorder="1" applyAlignment="1">
      <alignment vertical="center" wrapText="1"/>
    </xf>
    <xf numFmtId="0" fontId="96" fillId="0" borderId="26" xfId="0" applyFont="1" applyFill="1" applyBorder="1" applyAlignment="1">
      <alignment horizontal="left" vertical="center"/>
    </xf>
    <xf numFmtId="0" fontId="96" fillId="61" borderId="34" xfId="0" applyFont="1" applyFill="1" applyBorder="1" applyAlignment="1">
      <alignment horizontal="left" vertical="center" wrapText="1"/>
    </xf>
    <xf numFmtId="0" fontId="96" fillId="61" borderId="27" xfId="0" applyFont="1" applyFill="1" applyBorder="1" applyAlignment="1">
      <alignment horizontal="left" vertical="center"/>
    </xf>
    <xf numFmtId="14" fontId="20" fillId="0" borderId="0" xfId="0" applyNumberFormat="1" applyFont="1" applyFill="1" applyBorder="1" applyAlignment="1">
      <alignment horizontal="left" vertical="center"/>
    </xf>
    <xf numFmtId="0" fontId="20" fillId="64" borderId="11" xfId="0" applyFont="1" applyFill="1" applyBorder="1" applyAlignment="1">
      <alignment vertical="center"/>
    </xf>
    <xf numFmtId="0" fontId="96" fillId="61" borderId="0" xfId="0" applyFont="1" applyFill="1" applyAlignment="1">
      <alignment vertical="center"/>
    </xf>
    <xf numFmtId="0" fontId="36" fillId="0" borderId="11" xfId="0" applyFont="1" applyFill="1" applyBorder="1" applyAlignment="1">
      <alignment vertical="center"/>
    </xf>
    <xf numFmtId="0" fontId="36" fillId="61" borderId="11" xfId="0" applyFont="1" applyFill="1" applyBorder="1" applyAlignment="1">
      <alignment vertical="center"/>
    </xf>
    <xf numFmtId="49" fontId="20" fillId="0" borderId="11" xfId="0" applyNumberFormat="1" applyFont="1" applyBorder="1" applyAlignment="1">
      <alignment horizontal="left" vertical="center"/>
    </xf>
    <xf numFmtId="49" fontId="20" fillId="0" borderId="11" xfId="0" applyNumberFormat="1" applyFont="1" applyBorder="1" applyAlignment="1">
      <alignment vertical="center"/>
    </xf>
    <xf numFmtId="49" fontId="20" fillId="62" borderId="11" xfId="0" applyNumberFormat="1" applyFont="1" applyFill="1" applyBorder="1" applyAlignment="1">
      <alignment horizontal="left" vertical="center"/>
    </xf>
    <xf numFmtId="49" fontId="20" fillId="62" borderId="11" xfId="0" applyNumberFormat="1" applyFont="1" applyFill="1" applyBorder="1" applyAlignment="1">
      <alignment vertical="center"/>
    </xf>
    <xf numFmtId="0" fontId="20" fillId="62" borderId="11" xfId="0" applyFont="1" applyFill="1" applyBorder="1" applyAlignment="1">
      <alignment horizontal="left" vertical="center"/>
    </xf>
    <xf numFmtId="0" fontId="4" fillId="62" borderId="11" xfId="0" applyFont="1" applyFill="1" applyBorder="1" applyAlignment="1">
      <alignment horizontal="left" vertical="center" wrapText="1"/>
    </xf>
    <xf numFmtId="0" fontId="20" fillId="63" borderId="11" xfId="0" applyFont="1" applyFill="1" applyBorder="1" applyAlignment="1">
      <alignment horizontal="left" vertical="center"/>
    </xf>
    <xf numFmtId="0" fontId="36" fillId="63" borderId="11" xfId="0" applyFont="1" applyFill="1" applyBorder="1" applyAlignment="1">
      <alignment vertical="center"/>
    </xf>
    <xf numFmtId="0" fontId="36" fillId="0" borderId="11" xfId="0" applyFont="1" applyBorder="1" applyAlignment="1">
      <alignment vertical="center"/>
    </xf>
    <xf numFmtId="49" fontId="20" fillId="63" borderId="11" xfId="0" applyNumberFormat="1" applyFont="1" applyFill="1" applyBorder="1" applyAlignment="1">
      <alignment horizontal="left" vertical="center"/>
    </xf>
    <xf numFmtId="49" fontId="20" fillId="63" borderId="11" xfId="0" applyNumberFormat="1" applyFont="1" applyFill="1" applyBorder="1" applyAlignment="1">
      <alignment vertical="center"/>
    </xf>
    <xf numFmtId="0" fontId="36" fillId="0" borderId="0" xfId="0" applyFont="1" applyFill="1" applyBorder="1" applyAlignment="1">
      <alignment horizontal="center" vertical="center"/>
    </xf>
    <xf numFmtId="0" fontId="36" fillId="62" borderId="11" xfId="0" applyFont="1" applyFill="1" applyBorder="1" applyAlignment="1">
      <alignment vertical="center"/>
    </xf>
    <xf numFmtId="0" fontId="20" fillId="0" borderId="0" xfId="0" applyFont="1" applyBorder="1" applyAlignment="1">
      <alignment vertical="center"/>
    </xf>
    <xf numFmtId="0" fontId="36" fillId="0" borderId="0" xfId="0" applyFont="1" applyFill="1" applyBorder="1" applyAlignment="1">
      <alignment vertical="center"/>
    </xf>
    <xf numFmtId="0" fontId="98" fillId="0" borderId="0" xfId="0" applyFont="1" applyFill="1" applyBorder="1" applyAlignment="1">
      <alignment horizontal="left" vertical="center"/>
    </xf>
    <xf numFmtId="0" fontId="96" fillId="0" borderId="0" xfId="0" applyFont="1" applyAlignment="1">
      <alignment vertical="center"/>
    </xf>
    <xf numFmtId="0" fontId="102" fillId="0" borderId="0" xfId="0" applyFont="1" applyAlignment="1">
      <alignment vertical="center"/>
    </xf>
    <xf numFmtId="0" fontId="4" fillId="0" borderId="0" xfId="0" applyFont="1" applyAlignment="1" applyProtection="1">
      <alignment horizontal="left" wrapText="1"/>
    </xf>
    <xf numFmtId="0" fontId="99" fillId="0" borderId="0" xfId="0" applyFont="1" applyAlignment="1" applyProtection="1">
      <protection locked="0"/>
    </xf>
    <xf numFmtId="0" fontId="99" fillId="0" borderId="0" xfId="0" applyFont="1" applyProtection="1">
      <protection locked="0"/>
    </xf>
    <xf numFmtId="0" fontId="90" fillId="0" borderId="0" xfId="0" applyFont="1" applyProtection="1"/>
    <xf numFmtId="0" fontId="5" fillId="0" borderId="0" xfId="0" applyFont="1" applyAlignment="1" applyProtection="1">
      <alignment horizontal="left" wrapText="1"/>
    </xf>
    <xf numFmtId="0" fontId="6" fillId="0" borderId="0" xfId="0" applyFont="1" applyFill="1" applyAlignment="1" applyProtection="1">
      <alignment horizontal="left" vertical="center"/>
    </xf>
    <xf numFmtId="0" fontId="90" fillId="0" borderId="0" xfId="0" applyFont="1" applyFill="1" applyProtection="1"/>
    <xf numFmtId="0" fontId="125" fillId="0" borderId="0" xfId="0" applyFont="1" applyProtection="1"/>
    <xf numFmtId="0" fontId="4" fillId="0" borderId="0" xfId="0" applyFont="1" applyAlignment="1" applyProtection="1">
      <alignment horizontal="left" vertical="center"/>
    </xf>
    <xf numFmtId="0" fontId="96" fillId="0" borderId="0" xfId="0" applyFont="1" applyAlignment="1">
      <alignment horizontal="left" vertical="center"/>
    </xf>
    <xf numFmtId="0" fontId="99" fillId="0" borderId="0" xfId="0" applyFont="1" applyAlignment="1">
      <alignment horizontal="left" vertical="center"/>
    </xf>
    <xf numFmtId="0" fontId="0" fillId="0" borderId="0" xfId="0" applyAlignment="1">
      <alignment vertical="center"/>
    </xf>
    <xf numFmtId="0" fontId="97" fillId="0" borderId="11" xfId="0" applyFont="1" applyBorder="1" applyAlignment="1">
      <alignment vertical="center"/>
    </xf>
    <xf numFmtId="0" fontId="96" fillId="61" borderId="17" xfId="0" applyFont="1" applyFill="1" applyBorder="1" applyAlignment="1">
      <alignment vertical="center"/>
    </xf>
    <xf numFmtId="0" fontId="0" fillId="0" borderId="0" xfId="0" applyFill="1" applyAlignment="1">
      <alignment vertical="center"/>
    </xf>
    <xf numFmtId="0" fontId="20" fillId="61" borderId="17" xfId="0" applyFont="1" applyFill="1" applyBorder="1" applyAlignment="1">
      <alignment vertical="center"/>
    </xf>
    <xf numFmtId="0" fontId="0" fillId="61" borderId="0" xfId="0" applyFill="1" applyAlignment="1">
      <alignment vertical="center"/>
    </xf>
    <xf numFmtId="0" fontId="4" fillId="0" borderId="11" xfId="0" applyFont="1" applyFill="1" applyBorder="1" applyAlignment="1">
      <alignment horizontal="left" vertical="center" wrapText="1"/>
    </xf>
    <xf numFmtId="14" fontId="96" fillId="0" borderId="0" xfId="0" applyNumberFormat="1" applyFont="1" applyFill="1" applyBorder="1" applyAlignment="1">
      <alignment horizontal="left" vertical="center"/>
    </xf>
    <xf numFmtId="0" fontId="96" fillId="64" borderId="11" xfId="0" applyFont="1" applyFill="1" applyBorder="1" applyAlignment="1">
      <alignment vertical="center"/>
    </xf>
    <xf numFmtId="0" fontId="20" fillId="63" borderId="0" xfId="0" applyFont="1" applyFill="1" applyAlignment="1">
      <alignment vertical="center"/>
    </xf>
    <xf numFmtId="0" fontId="96" fillId="62" borderId="11" xfId="0" applyFont="1" applyFill="1" applyBorder="1" applyAlignment="1">
      <alignment vertical="center"/>
    </xf>
    <xf numFmtId="0" fontId="96" fillId="63" borderId="11" xfId="0" applyFont="1" applyFill="1" applyBorder="1" applyAlignment="1">
      <alignment vertical="center"/>
    </xf>
    <xf numFmtId="49" fontId="96" fillId="63" borderId="11" xfId="0" applyNumberFormat="1" applyFont="1" applyFill="1" applyBorder="1" applyAlignment="1">
      <alignment horizontal="left" vertical="center"/>
    </xf>
    <xf numFmtId="0" fontId="98" fillId="63" borderId="11" xfId="0" applyFont="1" applyFill="1" applyBorder="1" applyAlignment="1">
      <alignment vertical="center"/>
    </xf>
    <xf numFmtId="0" fontId="97" fillId="0" borderId="0" xfId="0" applyFont="1" applyProtection="1"/>
    <xf numFmtId="0" fontId="96" fillId="0" borderId="0" xfId="0" applyFont="1" applyProtection="1"/>
    <xf numFmtId="0" fontId="96" fillId="0" borderId="0" xfId="0" applyFont="1" applyAlignment="1" applyProtection="1">
      <alignment horizontal="center" vertical="center"/>
    </xf>
    <xf numFmtId="0" fontId="110" fillId="0" borderId="0" xfId="0" applyFont="1" applyProtection="1"/>
    <xf numFmtId="165" fontId="96" fillId="0" borderId="22" xfId="0" applyNumberFormat="1" applyFont="1" applyBorder="1" applyAlignment="1" applyProtection="1">
      <alignment horizontal="right"/>
    </xf>
    <xf numFmtId="165" fontId="96" fillId="0" borderId="20" xfId="0" applyNumberFormat="1" applyFont="1" applyBorder="1" applyAlignment="1" applyProtection="1">
      <alignment horizontal="right"/>
    </xf>
    <xf numFmtId="1" fontId="96" fillId="0" borderId="0" xfId="0" applyNumberFormat="1" applyFont="1" applyProtection="1"/>
    <xf numFmtId="1" fontId="96" fillId="0" borderId="32" xfId="0" applyNumberFormat="1" applyFont="1" applyBorder="1" applyProtection="1"/>
    <xf numFmtId="1" fontId="96" fillId="0" borderId="0" xfId="0" applyNumberFormat="1" applyFont="1" applyBorder="1" applyProtection="1"/>
    <xf numFmtId="1" fontId="96" fillId="0" borderId="10" xfId="0" applyNumberFormat="1" applyFont="1" applyBorder="1" applyProtection="1"/>
    <xf numFmtId="0" fontId="96" fillId="0" borderId="0" xfId="0" quotePrefix="1" applyFont="1" applyAlignment="1" applyProtection="1">
      <alignment horizontal="left" vertical="top"/>
    </xf>
    <xf numFmtId="0" fontId="96" fillId="0" borderId="0" xfId="0" quotePrefix="1" applyFont="1" applyAlignment="1" applyProtection="1">
      <alignment horizontal="left" vertical="center"/>
    </xf>
    <xf numFmtId="0" fontId="90" fillId="61" borderId="0" xfId="0" applyFont="1" applyFill="1" applyProtection="1"/>
    <xf numFmtId="0" fontId="6" fillId="61" borderId="0" xfId="0" applyFont="1" applyFill="1" applyAlignment="1" applyProtection="1">
      <alignment horizontal="left" vertical="center"/>
    </xf>
    <xf numFmtId="1" fontId="96" fillId="0" borderId="0" xfId="0" applyNumberFormat="1" applyFont="1" applyAlignment="1" applyProtection="1"/>
    <xf numFmtId="1" fontId="96" fillId="0" borderId="0" xfId="0" applyNumberFormat="1" applyFont="1" applyAlignment="1" applyProtection="1">
      <alignment horizontal="center"/>
    </xf>
    <xf numFmtId="0" fontId="31" fillId="67" borderId="0" xfId="0" applyFont="1" applyFill="1" applyAlignment="1" applyProtection="1">
      <alignment horizontal="left" wrapText="1"/>
    </xf>
    <xf numFmtId="0" fontId="97" fillId="0" borderId="0" xfId="0" applyFont="1" applyAlignment="1" applyProtection="1">
      <alignment horizontal="left"/>
      <protection locked="0"/>
    </xf>
    <xf numFmtId="0" fontId="96" fillId="0" borderId="0" xfId="0" applyFont="1" applyProtection="1">
      <protection locked="0"/>
    </xf>
    <xf numFmtId="0" fontId="97" fillId="0" borderId="0" xfId="0" applyFont="1" applyProtection="1">
      <protection locked="0"/>
    </xf>
    <xf numFmtId="0" fontId="128" fillId="67" borderId="0" xfId="0" applyFont="1" applyFill="1" applyAlignment="1" applyProtection="1">
      <alignment horizontal="left"/>
      <protection locked="0"/>
    </xf>
    <xf numFmtId="0" fontId="128" fillId="67" borderId="0" xfId="0" applyFont="1" applyFill="1" applyProtection="1">
      <protection locked="0"/>
    </xf>
    <xf numFmtId="0" fontId="115" fillId="67" borderId="0" xfId="0" applyFont="1" applyFill="1" applyProtection="1">
      <protection locked="0"/>
    </xf>
    <xf numFmtId="0" fontId="115" fillId="67" borderId="0" xfId="0" applyFont="1" applyFill="1" applyProtection="1"/>
    <xf numFmtId="0" fontId="96" fillId="0" borderId="0" xfId="0" quotePrefix="1" applyFont="1" applyAlignment="1">
      <alignment horizontal="left" vertical="center"/>
    </xf>
    <xf numFmtId="0" fontId="110" fillId="61" borderId="0" xfId="0" applyFont="1" applyFill="1" applyProtection="1"/>
    <xf numFmtId="0" fontId="46" fillId="61" borderId="0" xfId="0" applyFont="1" applyFill="1" applyAlignment="1" applyProtection="1">
      <alignment horizontal="left" vertical="center"/>
    </xf>
    <xf numFmtId="0" fontId="110" fillId="0" borderId="0" xfId="0" applyFont="1"/>
    <xf numFmtId="0" fontId="110" fillId="0" borderId="0" xfId="0" applyFont="1" applyFill="1" applyProtection="1">
      <protection locked="0"/>
    </xf>
    <xf numFmtId="0" fontId="110" fillId="0" borderId="0" xfId="0" applyFont="1" applyFill="1" applyProtection="1"/>
    <xf numFmtId="0" fontId="110" fillId="0" borderId="0" xfId="0" applyFont="1" applyProtection="1">
      <protection locked="0"/>
    </xf>
    <xf numFmtId="0" fontId="110" fillId="0" borderId="0" xfId="0" applyFont="1" applyAlignment="1"/>
    <xf numFmtId="0" fontId="110" fillId="0" borderId="0" xfId="0" applyFont="1" applyFill="1" applyAlignment="1"/>
    <xf numFmtId="0" fontId="48" fillId="0" borderId="0" xfId="0" applyFont="1" applyFill="1" applyAlignment="1" applyProtection="1">
      <alignment horizontal="left" wrapText="1"/>
    </xf>
    <xf numFmtId="0" fontId="109" fillId="0" borderId="0" xfId="0" applyFont="1" applyProtection="1">
      <protection locked="0"/>
    </xf>
    <xf numFmtId="0" fontId="48" fillId="0" borderId="0" xfId="0" applyFont="1" applyAlignment="1" applyProtection="1">
      <alignment horizontal="left" wrapText="1"/>
    </xf>
    <xf numFmtId="0" fontId="131" fillId="0" borderId="0" xfId="0" applyFont="1" applyFill="1" applyAlignment="1" applyProtection="1">
      <alignment horizontal="left" wrapText="1"/>
    </xf>
    <xf numFmtId="0" fontId="131" fillId="0" borderId="0" xfId="0" applyFont="1" applyFill="1" applyBorder="1" applyAlignment="1" applyProtection="1">
      <alignment horizontal="left" wrapText="1"/>
    </xf>
    <xf numFmtId="0" fontId="48" fillId="0" borderId="0" xfId="0" applyFont="1" applyFill="1" applyBorder="1" applyAlignment="1" applyProtection="1">
      <alignment horizontal="left" wrapText="1"/>
    </xf>
    <xf numFmtId="0" fontId="110" fillId="0" borderId="0" xfId="0" applyFont="1" applyFill="1" applyBorder="1" applyProtection="1"/>
    <xf numFmtId="0" fontId="129" fillId="67" borderId="0" xfId="0" applyFont="1" applyFill="1" applyAlignment="1" applyProtection="1">
      <alignment horizontal="left"/>
      <protection locked="0"/>
    </xf>
    <xf numFmtId="0" fontId="129" fillId="67" borderId="0" xfId="0" applyFont="1" applyFill="1" applyProtection="1">
      <protection locked="0"/>
    </xf>
    <xf numFmtId="0" fontId="130" fillId="67" borderId="0" xfId="0" applyFont="1" applyFill="1" applyProtection="1">
      <protection locked="0"/>
    </xf>
    <xf numFmtId="0" fontId="130" fillId="67" borderId="0" xfId="0" applyFont="1" applyFill="1" applyProtection="1"/>
    <xf numFmtId="0" fontId="131" fillId="67" borderId="0" xfId="0" applyFont="1" applyFill="1" applyAlignment="1" applyProtection="1">
      <alignment horizontal="left" wrapText="1"/>
    </xf>
    <xf numFmtId="0" fontId="0" fillId="0" borderId="0" xfId="0" applyAlignment="1" applyProtection="1">
      <alignment vertical="center"/>
    </xf>
    <xf numFmtId="0" fontId="90" fillId="0" borderId="0" xfId="0" applyFont="1" applyFill="1"/>
    <xf numFmtId="0" fontId="20" fillId="61" borderId="11" xfId="0" applyFont="1" applyFill="1" applyBorder="1" applyAlignment="1">
      <alignment horizontal="left" vertical="center" wrapText="1"/>
    </xf>
    <xf numFmtId="0" fontId="20" fillId="61" borderId="11" xfId="0" applyFont="1" applyFill="1" applyBorder="1" applyAlignment="1">
      <alignment vertical="center" wrapText="1"/>
    </xf>
    <xf numFmtId="0" fontId="90" fillId="61" borderId="11" xfId="0" applyFont="1" applyFill="1" applyBorder="1" applyAlignment="1">
      <alignment vertical="center" wrapText="1"/>
    </xf>
    <xf numFmtId="0" fontId="0" fillId="61" borderId="0" xfId="0" applyFill="1" applyAlignment="1" applyProtection="1">
      <alignment vertical="center"/>
      <protection locked="0"/>
    </xf>
    <xf numFmtId="0" fontId="20" fillId="0" borderId="11" xfId="0" applyFont="1" applyFill="1" applyBorder="1" applyAlignment="1">
      <alignment horizontal="left" vertical="top" wrapText="1"/>
    </xf>
    <xf numFmtId="0" fontId="20" fillId="76" borderId="11" xfId="0" applyFont="1" applyFill="1" applyBorder="1" applyAlignment="1">
      <alignment horizontal="left" vertical="top" wrapText="1"/>
    </xf>
    <xf numFmtId="0" fontId="20" fillId="85" borderId="11" xfId="0" applyFont="1" applyFill="1" applyBorder="1" applyAlignment="1">
      <alignment horizontal="left" vertical="top" wrapText="1"/>
    </xf>
    <xf numFmtId="0" fontId="19" fillId="76" borderId="11" xfId="0" applyFont="1" applyFill="1" applyBorder="1" applyAlignment="1">
      <alignment horizontal="left" vertical="top" wrapText="1"/>
    </xf>
    <xf numFmtId="0" fontId="19" fillId="85" borderId="11" xfId="0" applyFont="1" applyFill="1" applyBorder="1" applyAlignment="1">
      <alignment horizontal="left" vertical="top" wrapText="1"/>
    </xf>
    <xf numFmtId="0" fontId="96" fillId="0" borderId="11" xfId="0" applyFont="1" applyBorder="1" applyAlignment="1">
      <alignment vertical="center"/>
    </xf>
    <xf numFmtId="0" fontId="96" fillId="76" borderId="11" xfId="0" applyFont="1" applyFill="1" applyBorder="1" applyAlignment="1">
      <alignment vertical="top" wrapText="1"/>
    </xf>
    <xf numFmtId="0" fontId="96" fillId="85" borderId="11" xfId="0" applyFont="1" applyFill="1" applyBorder="1" applyAlignment="1">
      <alignment horizontal="left" vertical="top" wrapText="1"/>
    </xf>
    <xf numFmtId="49" fontId="96" fillId="0" borderId="11" xfId="0" applyNumberFormat="1" applyFont="1" applyBorder="1" applyAlignment="1">
      <alignment horizontal="center" vertical="center"/>
    </xf>
    <xf numFmtId="1" fontId="96" fillId="76" borderId="11" xfId="0" applyNumberFormat="1" applyFont="1" applyFill="1" applyBorder="1" applyAlignment="1">
      <alignment horizontal="center" vertical="center"/>
    </xf>
    <xf numFmtId="1" fontId="96" fillId="86" borderId="11" xfId="0" applyNumberFormat="1" applyFont="1" applyFill="1" applyBorder="1" applyAlignment="1">
      <alignment horizontal="center" vertical="center"/>
    </xf>
    <xf numFmtId="1" fontId="96" fillId="0" borderId="11" xfId="0" applyNumberFormat="1" applyFont="1" applyBorder="1" applyAlignment="1">
      <alignment horizontal="center" vertical="center"/>
    </xf>
    <xf numFmtId="1" fontId="96" fillId="71" borderId="11" xfId="0" applyNumberFormat="1" applyFont="1" applyFill="1" applyBorder="1" applyAlignment="1">
      <alignment horizontal="center" vertical="center"/>
    </xf>
    <xf numFmtId="49" fontId="96" fillId="84" borderId="11" xfId="0" applyNumberFormat="1" applyFont="1" applyFill="1" applyBorder="1" applyAlignment="1">
      <alignment horizontal="center" vertical="center"/>
    </xf>
    <xf numFmtId="1" fontId="96" fillId="84" borderId="11" xfId="0" applyNumberFormat="1" applyFont="1" applyFill="1" applyBorder="1" applyAlignment="1">
      <alignment horizontal="center" vertical="center"/>
    </xf>
    <xf numFmtId="0" fontId="96" fillId="71" borderId="17" xfId="0" applyFont="1" applyFill="1" applyBorder="1" applyAlignment="1">
      <alignment horizontal="center" vertical="center"/>
    </xf>
    <xf numFmtId="0" fontId="96" fillId="71" borderId="29" xfId="0" applyFont="1" applyFill="1" applyBorder="1" applyAlignment="1">
      <alignment vertical="center"/>
    </xf>
    <xf numFmtId="0" fontId="96" fillId="71" borderId="30" xfId="0" applyFont="1" applyFill="1" applyBorder="1" applyAlignment="1">
      <alignment vertical="center"/>
    </xf>
    <xf numFmtId="49" fontId="96" fillId="71" borderId="11" xfId="0" applyNumberFormat="1" applyFont="1" applyFill="1" applyBorder="1" applyAlignment="1">
      <alignment horizontal="center" vertical="center"/>
    </xf>
    <xf numFmtId="0" fontId="96" fillId="61" borderId="0" xfId="0" quotePrefix="1" applyFont="1" applyFill="1" applyAlignment="1">
      <alignment vertical="center"/>
    </xf>
    <xf numFmtId="0" fontId="34" fillId="0" borderId="0" xfId="0" applyFont="1" applyAlignment="1" applyProtection="1">
      <alignment vertical="center"/>
    </xf>
    <xf numFmtId="0" fontId="126" fillId="0" borderId="0" xfId="0" applyFont="1" applyAlignment="1">
      <alignment horizontal="left" indent="20"/>
    </xf>
    <xf numFmtId="0" fontId="0" fillId="0" borderId="11" xfId="0" applyBorder="1" applyAlignment="1">
      <alignment horizontal="center" vertical="center"/>
    </xf>
    <xf numFmtId="0" fontId="4" fillId="0" borderId="11" xfId="0" applyFont="1" applyBorder="1" applyAlignment="1">
      <alignment horizontal="center" vertical="center"/>
    </xf>
    <xf numFmtId="0" fontId="109" fillId="0" borderId="0" xfId="0" applyFont="1" applyAlignment="1">
      <alignment vertical="center"/>
    </xf>
    <xf numFmtId="14" fontId="20" fillId="0" borderId="11" xfId="231" applyNumberFormat="1" applyFont="1" applyFill="1" applyBorder="1" applyAlignment="1">
      <alignment horizontal="center" vertical="top" wrapText="1"/>
    </xf>
    <xf numFmtId="0" fontId="20" fillId="0" borderId="106" xfId="0" applyNumberFormat="1" applyFont="1" applyBorder="1" applyAlignment="1" applyProtection="1">
      <alignment horizontal="center" vertical="center"/>
    </xf>
    <xf numFmtId="0" fontId="20" fillId="0" borderId="105" xfId="0" applyNumberFormat="1" applyFont="1" applyBorder="1" applyAlignment="1" applyProtection="1">
      <alignment horizontal="center" vertical="center"/>
    </xf>
    <xf numFmtId="0" fontId="96" fillId="0" borderId="107" xfId="0" applyFont="1" applyBorder="1" applyAlignment="1" applyProtection="1">
      <alignment horizontal="center" vertical="center"/>
    </xf>
    <xf numFmtId="0" fontId="96" fillId="0" borderId="108" xfId="0" applyFont="1" applyBorder="1" applyAlignment="1" applyProtection="1">
      <alignment horizontal="center" vertical="center"/>
    </xf>
    <xf numFmtId="0" fontId="96" fillId="0" borderId="109" xfId="0" applyFont="1" applyBorder="1" applyAlignment="1" applyProtection="1">
      <alignment horizontal="center" vertical="center"/>
    </xf>
    <xf numFmtId="0" fontId="97" fillId="0" borderId="33" xfId="0" applyFont="1" applyBorder="1" applyAlignment="1">
      <alignment vertical="center" wrapText="1"/>
    </xf>
    <xf numFmtId="0" fontId="97" fillId="0" borderId="21" xfId="0" applyFont="1" applyBorder="1" applyAlignment="1">
      <alignment vertical="center" wrapText="1"/>
    </xf>
    <xf numFmtId="0" fontId="97" fillId="0" borderId="55" xfId="0" applyFont="1" applyBorder="1" applyAlignment="1">
      <alignment vertical="center" wrapText="1"/>
    </xf>
    <xf numFmtId="0" fontId="4" fillId="63" borderId="11" xfId="0" applyFont="1" applyFill="1" applyBorder="1" applyAlignment="1">
      <alignment horizontal="left" vertical="center" wrapText="1"/>
    </xf>
    <xf numFmtId="0" fontId="116" fillId="0" borderId="17" xfId="0" applyFont="1" applyFill="1" applyBorder="1" applyAlignment="1" applyProtection="1">
      <alignment horizontal="left" vertical="center"/>
    </xf>
    <xf numFmtId="0" fontId="96" fillId="0" borderId="0" xfId="0" applyFont="1" applyAlignment="1" applyProtection="1">
      <alignment vertical="center"/>
      <protection locked="0"/>
    </xf>
    <xf numFmtId="0" fontId="20" fillId="61" borderId="11" xfId="0" applyFont="1" applyFill="1" applyBorder="1" applyAlignment="1">
      <alignment horizontal="left" vertical="center" wrapText="1"/>
    </xf>
    <xf numFmtId="0" fontId="20" fillId="61" borderId="11" xfId="0" applyFont="1" applyFill="1" applyBorder="1" applyAlignment="1">
      <alignment horizontal="left" vertical="center"/>
    </xf>
    <xf numFmtId="0" fontId="20" fillId="61" borderId="18" xfId="0" applyFont="1" applyFill="1" applyBorder="1" applyAlignment="1">
      <alignment horizontal="left" vertical="center" wrapText="1"/>
    </xf>
    <xf numFmtId="0" fontId="20" fillId="61" borderId="11" xfId="0" applyFont="1" applyFill="1" applyBorder="1" applyAlignment="1">
      <alignment vertical="center" wrapText="1"/>
    </xf>
    <xf numFmtId="0" fontId="4" fillId="61" borderId="17" xfId="0" applyFont="1" applyFill="1" applyBorder="1" applyAlignment="1">
      <alignment horizontal="left" vertical="top" wrapText="1"/>
    </xf>
    <xf numFmtId="0" fontId="96" fillId="61" borderId="11" xfId="0" applyFont="1" applyFill="1" applyBorder="1" applyAlignment="1">
      <alignment horizontal="left" vertical="center"/>
    </xf>
    <xf numFmtId="0" fontId="96" fillId="61" borderId="18" xfId="0" applyFont="1" applyFill="1" applyBorder="1" applyAlignment="1">
      <alignment horizontal="left" vertical="center" wrapText="1"/>
    </xf>
    <xf numFmtId="0" fontId="96" fillId="61" borderId="11" xfId="0" applyFont="1" applyFill="1" applyBorder="1" applyAlignment="1">
      <alignment horizontal="left" vertical="center" wrapText="1"/>
    </xf>
    <xf numFmtId="0" fontId="20" fillId="61" borderId="11" xfId="0" quotePrefix="1" applyFont="1" applyFill="1" applyBorder="1" applyAlignment="1">
      <alignment horizontal="left" vertical="center"/>
    </xf>
    <xf numFmtId="0" fontId="20" fillId="61" borderId="0" xfId="0" applyFont="1" applyFill="1" applyAlignment="1">
      <alignment vertical="center"/>
    </xf>
    <xf numFmtId="0" fontId="46" fillId="61" borderId="0" xfId="0" applyFont="1" applyFill="1" applyAlignment="1">
      <alignment horizontal="left" vertical="center"/>
    </xf>
    <xf numFmtId="0" fontId="7" fillId="61" borderId="0" xfId="0" applyFont="1" applyFill="1" applyAlignment="1">
      <alignment horizontal="left" vertical="center"/>
    </xf>
    <xf numFmtId="0" fontId="96" fillId="61" borderId="0" xfId="0" applyFont="1" applyFill="1" applyAlignment="1">
      <alignment horizontal="left" vertical="center"/>
    </xf>
    <xf numFmtId="0" fontId="23" fillId="61" borderId="11" xfId="0" applyFont="1" applyFill="1" applyBorder="1" applyAlignment="1">
      <alignment vertical="top" wrapText="1"/>
    </xf>
    <xf numFmtId="164" fontId="20" fillId="87" borderId="37" xfId="187" applyNumberFormat="1" applyFont="1" applyFill="1" applyBorder="1" applyAlignment="1" applyProtection="1">
      <alignment horizontal="center" vertical="center"/>
    </xf>
    <xf numFmtId="0" fontId="20" fillId="61" borderId="11" xfId="0" applyFont="1" applyFill="1" applyBorder="1" applyAlignment="1" applyProtection="1">
      <alignment horizontal="center" vertical="top"/>
    </xf>
    <xf numFmtId="14" fontId="96" fillId="61" borderId="11" xfId="0" applyNumberFormat="1" applyFont="1" applyFill="1" applyBorder="1" applyAlignment="1">
      <alignment horizontal="center" vertical="center"/>
    </xf>
    <xf numFmtId="0" fontId="20" fillId="61" borderId="0" xfId="0" applyFont="1" applyFill="1" applyProtection="1"/>
    <xf numFmtId="0" fontId="20" fillId="61" borderId="0" xfId="0" applyFont="1" applyFill="1" applyAlignment="1" applyProtection="1">
      <alignment horizontal="left" wrapText="1"/>
    </xf>
    <xf numFmtId="0" fontId="23" fillId="61" borderId="0" xfId="0" applyFont="1" applyFill="1" applyAlignment="1" applyProtection="1">
      <alignment horizontal="left" wrapText="1"/>
    </xf>
    <xf numFmtId="0" fontId="23" fillId="61" borderId="0" xfId="0" applyFont="1" applyFill="1" applyProtection="1"/>
    <xf numFmtId="0" fontId="133" fillId="61" borderId="0" xfId="0" applyFont="1" applyFill="1" applyProtection="1"/>
    <xf numFmtId="0" fontId="96" fillId="61" borderId="59" xfId="0" applyFont="1" applyFill="1" applyBorder="1" applyAlignment="1" applyProtection="1">
      <alignment horizontal="center"/>
    </xf>
    <xf numFmtId="9" fontId="96" fillId="61" borderId="60" xfId="0" applyNumberFormat="1" applyFont="1" applyFill="1" applyBorder="1" applyProtection="1"/>
    <xf numFmtId="0" fontId="96" fillId="61" borderId="17" xfId="0" applyFont="1" applyFill="1" applyBorder="1" applyAlignment="1"/>
    <xf numFmtId="0" fontId="20" fillId="61" borderId="11" xfId="231" applyFont="1" applyFill="1" applyBorder="1" applyAlignment="1">
      <alignment horizontal="center" vertical="center" wrapText="1"/>
    </xf>
    <xf numFmtId="0" fontId="20" fillId="61" borderId="11" xfId="231" applyFont="1" applyFill="1" applyBorder="1" applyAlignment="1">
      <alignment horizontal="center" vertical="center"/>
    </xf>
    <xf numFmtId="0" fontId="20" fillId="61" borderId="0" xfId="0" applyFont="1" applyFill="1" applyProtection="1">
      <protection locked="0"/>
    </xf>
    <xf numFmtId="0" fontId="96" fillId="61" borderId="0" xfId="0" applyFont="1" applyFill="1" applyProtection="1">
      <protection locked="0"/>
    </xf>
    <xf numFmtId="0" fontId="98" fillId="61" borderId="11" xfId="0" applyFont="1" applyFill="1" applyBorder="1" applyAlignment="1">
      <alignment horizontal="left" vertical="center" wrapText="1"/>
    </xf>
    <xf numFmtId="49" fontId="96" fillId="61" borderId="11" xfId="0" applyNumberFormat="1" applyFont="1" applyFill="1" applyBorder="1" applyAlignment="1">
      <alignment horizontal="left" vertical="center" wrapText="1"/>
    </xf>
    <xf numFmtId="0" fontId="4" fillId="61" borderId="20" xfId="0" applyFont="1" applyFill="1" applyBorder="1" applyAlignment="1">
      <alignment horizontal="left" vertical="top" wrapText="1"/>
    </xf>
    <xf numFmtId="0" fontId="4" fillId="0" borderId="0" xfId="0" applyFont="1" applyBorder="1" applyAlignment="1">
      <alignment horizontal="center" vertical="center"/>
    </xf>
    <xf numFmtId="0" fontId="4" fillId="0" borderId="33" xfId="0" applyFont="1" applyFill="1" applyBorder="1" applyAlignment="1">
      <alignment vertical="center" wrapText="1"/>
    </xf>
    <xf numFmtId="0" fontId="0" fillId="0" borderId="10" xfId="0" applyBorder="1" applyAlignment="1">
      <alignment horizontal="center" vertical="center"/>
    </xf>
    <xf numFmtId="0" fontId="4" fillId="61" borderId="10" xfId="0" applyFont="1" applyFill="1" applyBorder="1" applyAlignment="1">
      <alignment vertical="center"/>
    </xf>
    <xf numFmtId="0" fontId="4" fillId="61" borderId="0" xfId="0" applyFont="1" applyFill="1" applyBorder="1" applyAlignment="1">
      <alignment vertical="center"/>
    </xf>
    <xf numFmtId="0" fontId="134" fillId="0" borderId="0" xfId="0" applyFont="1" applyBorder="1"/>
    <xf numFmtId="0" fontId="4" fillId="61" borderId="0" xfId="0" applyFont="1" applyFill="1" applyAlignment="1">
      <alignment vertical="center"/>
    </xf>
    <xf numFmtId="0" fontId="20" fillId="61" borderId="11" xfId="0" applyFont="1" applyFill="1" applyBorder="1" applyAlignment="1">
      <alignment horizontal="left" vertical="top" wrapText="1"/>
    </xf>
    <xf numFmtId="0" fontId="7" fillId="0" borderId="17" xfId="0" applyFont="1" applyBorder="1" applyAlignment="1">
      <alignment vertical="center"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4" fillId="61" borderId="11" xfId="0" applyFont="1" applyFill="1" applyBorder="1" applyAlignment="1">
      <alignment horizontal="left" vertical="top" wrapText="1"/>
    </xf>
    <xf numFmtId="0" fontId="20" fillId="61" borderId="11" xfId="0" applyFont="1" applyFill="1" applyBorder="1" applyAlignment="1">
      <alignment horizontal="left" vertical="top"/>
    </xf>
    <xf numFmtId="0" fontId="99" fillId="0" borderId="0" xfId="0" applyFont="1" applyAlignment="1" applyProtection="1">
      <protection locked="0"/>
    </xf>
    <xf numFmtId="0" fontId="99" fillId="0" borderId="0" xfId="0" applyFont="1" applyAlignment="1"/>
    <xf numFmtId="1" fontId="4" fillId="0" borderId="11" xfId="0" applyNumberFormat="1" applyFont="1" applyBorder="1" applyAlignment="1">
      <alignment horizontal="left" vertical="top"/>
    </xf>
    <xf numFmtId="0" fontId="13" fillId="73" borderId="0" xfId="0" applyFont="1" applyFill="1" applyAlignment="1">
      <alignment horizontal="left" vertical="center"/>
    </xf>
    <xf numFmtId="0" fontId="100" fillId="73" borderId="0" xfId="0" applyFont="1" applyFill="1" applyAlignment="1">
      <alignment horizontal="left" vertical="center"/>
    </xf>
    <xf numFmtId="0" fontId="4" fillId="0" borderId="0" xfId="0" applyFont="1" applyBorder="1" applyAlignment="1">
      <alignment horizontal="left" vertical="center"/>
    </xf>
    <xf numFmtId="0" fontId="96" fillId="0" borderId="32" xfId="0" applyFont="1" applyFill="1" applyBorder="1" applyAlignment="1">
      <alignment horizontal="left"/>
    </xf>
    <xf numFmtId="0" fontId="96" fillId="0" borderId="0" xfId="0" applyFont="1" applyBorder="1" applyAlignment="1"/>
    <xf numFmtId="0" fontId="96" fillId="0" borderId="31" xfId="0" applyFont="1" applyFill="1" applyBorder="1"/>
    <xf numFmtId="0" fontId="31" fillId="61" borderId="0" xfId="0" applyFont="1" applyFill="1" applyBorder="1" applyAlignment="1">
      <alignment horizontal="left" vertical="center"/>
    </xf>
    <xf numFmtId="0" fontId="115" fillId="61" borderId="0" xfId="0" applyFont="1" applyFill="1" applyBorder="1"/>
    <xf numFmtId="0" fontId="96" fillId="61" borderId="0" xfId="0" applyFont="1" applyFill="1" applyBorder="1"/>
    <xf numFmtId="0" fontId="90" fillId="0" borderId="0" xfId="0" applyFont="1" applyBorder="1"/>
    <xf numFmtId="0" fontId="90" fillId="0" borderId="0" xfId="0" applyFont="1" applyFill="1" applyBorder="1" applyAlignment="1">
      <alignment horizontal="left"/>
    </xf>
    <xf numFmtId="0" fontId="90" fillId="0" borderId="32" xfId="0" applyFont="1" applyFill="1" applyBorder="1" applyAlignment="1">
      <alignment horizontal="left"/>
    </xf>
    <xf numFmtId="0" fontId="90" fillId="0" borderId="0" xfId="0" applyFont="1"/>
    <xf numFmtId="0" fontId="105" fillId="0" borderId="11" xfId="147" applyFont="1" applyFill="1" applyBorder="1" applyAlignment="1" applyProtection="1">
      <alignment horizontal="left" vertical="center" wrapText="1"/>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20" fillId="0" borderId="11" xfId="0" applyFont="1" applyFill="1" applyBorder="1" applyAlignment="1">
      <alignment horizontal="left" vertical="top" wrapText="1"/>
    </xf>
    <xf numFmtId="0" fontId="20" fillId="0" borderId="11" xfId="0" applyFont="1" applyFill="1" applyBorder="1" applyAlignment="1">
      <alignment horizontal="left" vertical="top"/>
    </xf>
    <xf numFmtId="0" fontId="20" fillId="0" borderId="17" xfId="0" applyFont="1" applyFill="1" applyBorder="1" applyAlignment="1">
      <alignment horizontal="left" vertical="top" wrapText="1"/>
    </xf>
    <xf numFmtId="0" fontId="5" fillId="61" borderId="0" xfId="0" applyFont="1" applyFill="1" applyBorder="1" applyAlignment="1">
      <alignment horizontal="left" vertical="center"/>
    </xf>
    <xf numFmtId="0" fontId="20" fillId="0" borderId="18" xfId="0" applyFont="1" applyFill="1" applyBorder="1" applyAlignment="1">
      <alignment vertical="center" wrapText="1"/>
    </xf>
    <xf numFmtId="0" fontId="30" fillId="0" borderId="18" xfId="0" applyFont="1" applyFill="1" applyBorder="1" applyAlignment="1">
      <alignment vertical="center" wrapText="1"/>
    </xf>
    <xf numFmtId="0" fontId="20" fillId="0" borderId="11" xfId="0" applyFont="1" applyFill="1" applyBorder="1" applyAlignment="1">
      <alignment horizontal="right" vertical="center" wrapText="1"/>
    </xf>
    <xf numFmtId="0" fontId="20" fillId="0" borderId="11" xfId="0" applyFont="1" applyBorder="1" applyAlignment="1">
      <alignment horizontal="right" vertical="center" wrapText="1"/>
    </xf>
    <xf numFmtId="0" fontId="20" fillId="0" borderId="0" xfId="0" applyFont="1" applyBorder="1"/>
    <xf numFmtId="0" fontId="23" fillId="0" borderId="0" xfId="0" applyFont="1" applyBorder="1" applyAlignment="1">
      <alignment horizontal="left" vertical="center"/>
    </xf>
    <xf numFmtId="0" fontId="20" fillId="0" borderId="0" xfId="0" applyFont="1" applyBorder="1" applyAlignment="1">
      <alignment horizontal="left" vertical="center"/>
    </xf>
    <xf numFmtId="0" fontId="20" fillId="0" borderId="0" xfId="0" applyFont="1" applyBorder="1" applyAlignment="1">
      <alignment horizontal="right" vertical="center" wrapText="1"/>
    </xf>
    <xf numFmtId="0" fontId="20" fillId="0" borderId="0" xfId="0" applyFont="1" applyFill="1" applyBorder="1" applyAlignment="1">
      <alignment horizontal="right" vertical="center" wrapText="1"/>
    </xf>
    <xf numFmtId="0" fontId="20" fillId="61" borderId="0" xfId="0" applyFont="1" applyFill="1" applyBorder="1" applyAlignment="1">
      <alignment vertical="center" wrapText="1"/>
    </xf>
    <xf numFmtId="0" fontId="20" fillId="61" borderId="11" xfId="0" applyFont="1" applyFill="1" applyBorder="1" applyAlignment="1">
      <alignment horizontal="right" vertical="center" wrapText="1"/>
    </xf>
    <xf numFmtId="0" fontId="23" fillId="61" borderId="0" xfId="0" applyFont="1" applyFill="1" applyBorder="1" applyAlignment="1">
      <alignment horizontal="left" vertical="center"/>
    </xf>
    <xf numFmtId="0" fontId="23" fillId="0" borderId="0" xfId="0" applyFont="1" applyFill="1" applyAlignment="1">
      <alignment horizontal="left" vertical="center"/>
    </xf>
    <xf numFmtId="0" fontId="40" fillId="0" borderId="0" xfId="0" applyFont="1" applyFill="1" applyAlignment="1">
      <alignment horizontal="left" vertical="center"/>
    </xf>
    <xf numFmtId="0" fontId="36" fillId="0" borderId="11" xfId="0" applyFont="1" applyFill="1" applyBorder="1"/>
    <xf numFmtId="0" fontId="136" fillId="0" borderId="11" xfId="0" applyFont="1" applyFill="1" applyBorder="1" applyAlignment="1">
      <alignment wrapText="1"/>
    </xf>
    <xf numFmtId="0" fontId="20" fillId="0" borderId="0" xfId="0" applyFont="1" applyFill="1" applyBorder="1"/>
    <xf numFmtId="0" fontId="36" fillId="0" borderId="0" xfId="0" applyFont="1" applyFill="1"/>
    <xf numFmtId="14" fontId="20" fillId="0" borderId="11" xfId="0" applyNumberFormat="1" applyFont="1" applyFill="1" applyBorder="1" applyAlignment="1" applyProtection="1">
      <alignment horizontal="center" vertical="center" wrapText="1"/>
    </xf>
    <xf numFmtId="0" fontId="20" fillId="0" borderId="11" xfId="0" applyFont="1" applyFill="1" applyBorder="1" applyAlignment="1" applyProtection="1">
      <alignment vertical="center" wrapText="1"/>
    </xf>
    <xf numFmtId="0" fontId="4" fillId="0" borderId="0" xfId="0" applyFont="1" applyBorder="1" applyAlignment="1">
      <alignment horizontal="left" vertical="top"/>
    </xf>
    <xf numFmtId="0" fontId="36" fillId="0" borderId="0" xfId="0" applyFont="1" applyFill="1" applyAlignment="1" applyProtection="1">
      <alignment vertical="center"/>
    </xf>
    <xf numFmtId="0" fontId="99" fillId="0" borderId="0" xfId="0" applyFont="1" applyAlignment="1"/>
    <xf numFmtId="0" fontId="0" fillId="0" borderId="0" xfId="0" applyAlignment="1"/>
    <xf numFmtId="0" fontId="26" fillId="0" borderId="0" xfId="0" applyFont="1" applyAlignment="1" applyProtection="1">
      <alignment horizontal="left"/>
    </xf>
    <xf numFmtId="0" fontId="43" fillId="0" borderId="0" xfId="0" applyFont="1" applyFill="1" applyBorder="1" applyAlignment="1">
      <alignment horizontal="left" vertical="top" wrapText="1"/>
    </xf>
    <xf numFmtId="0" fontId="110" fillId="0" borderId="0" xfId="0" applyFont="1" applyFill="1" applyBorder="1"/>
    <xf numFmtId="0" fontId="48" fillId="0" borderId="0" xfId="0" applyFont="1" applyAlignment="1" applyProtection="1">
      <alignment wrapText="1"/>
    </xf>
    <xf numFmtId="0" fontId="142" fillId="0" borderId="0" xfId="0" applyFont="1" applyFill="1" applyBorder="1" applyAlignment="1">
      <alignment horizontal="left" vertical="top" wrapText="1"/>
    </xf>
    <xf numFmtId="0" fontId="110" fillId="0" borderId="0" xfId="0" applyFont="1" applyBorder="1" applyAlignment="1">
      <alignment horizontal="left" vertical="top" wrapText="1"/>
    </xf>
    <xf numFmtId="0" fontId="110" fillId="0" borderId="0" xfId="0" applyFont="1" applyFill="1" applyBorder="1" applyAlignment="1">
      <alignment horizontal="left" vertical="top"/>
    </xf>
    <xf numFmtId="0" fontId="110" fillId="0" borderId="0" xfId="0" applyFont="1" applyFill="1" applyBorder="1" applyAlignment="1">
      <alignment vertical="top"/>
    </xf>
    <xf numFmtId="0" fontId="110" fillId="0" borderId="0" xfId="0" applyFont="1" applyFill="1" applyBorder="1" applyAlignment="1">
      <alignment vertical="top" wrapText="1"/>
    </xf>
    <xf numFmtId="0" fontId="110" fillId="0" borderId="0" xfId="0" applyFont="1" applyBorder="1" applyAlignment="1">
      <alignment vertical="top" wrapText="1"/>
    </xf>
    <xf numFmtId="0" fontId="110" fillId="0" borderId="0" xfId="0" applyFont="1" applyFill="1"/>
    <xf numFmtId="0" fontId="34" fillId="0" borderId="0" xfId="0" applyFont="1" applyAlignment="1" applyProtection="1">
      <alignment horizontal="left"/>
    </xf>
    <xf numFmtId="0" fontId="43" fillId="0" borderId="0" xfId="0" applyFont="1" applyFill="1" applyBorder="1" applyAlignment="1">
      <alignment horizontal="left" vertical="center" wrapText="1"/>
    </xf>
    <xf numFmtId="0" fontId="142" fillId="0" borderId="0" xfId="0" applyFont="1" applyFill="1" applyBorder="1" applyAlignment="1">
      <alignment horizontal="left" vertical="center" wrapText="1"/>
    </xf>
    <xf numFmtId="0" fontId="143" fillId="0" borderId="0" xfId="0" applyFont="1" applyFill="1" applyBorder="1" applyAlignment="1">
      <alignment horizontal="left" vertical="center" wrapText="1"/>
    </xf>
    <xf numFmtId="0" fontId="110" fillId="0" borderId="0" xfId="0" applyFont="1" applyBorder="1" applyAlignment="1">
      <alignment horizontal="left" vertical="center" wrapText="1"/>
    </xf>
    <xf numFmtId="0" fontId="43" fillId="0" borderId="11"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142" fillId="0" borderId="0" xfId="0" applyFont="1" applyFill="1" applyBorder="1" applyAlignment="1">
      <alignment horizontal="center" vertical="center" wrapText="1"/>
    </xf>
    <xf numFmtId="0" fontId="110" fillId="0" borderId="0" xfId="0" applyFont="1" applyBorder="1" applyAlignment="1">
      <alignment horizontal="center" vertical="center" wrapText="1"/>
    </xf>
    <xf numFmtId="0" fontId="110" fillId="0" borderId="0" xfId="0" applyFont="1" applyFill="1" applyBorder="1" applyAlignment="1">
      <alignment horizontal="center" vertical="center" wrapText="1"/>
    </xf>
    <xf numFmtId="0" fontId="0" fillId="0" borderId="56" xfId="0" applyFill="1" applyBorder="1"/>
    <xf numFmtId="0" fontId="48" fillId="0" borderId="111" xfId="0" applyFont="1" applyFill="1" applyBorder="1" applyAlignment="1">
      <alignment horizontal="left" vertical="top" wrapText="1"/>
    </xf>
    <xf numFmtId="0" fontId="43" fillId="0" borderId="111" xfId="0" applyFont="1" applyFill="1" applyBorder="1" applyAlignment="1">
      <alignment horizontal="left" vertical="top" wrapText="1"/>
    </xf>
    <xf numFmtId="0" fontId="110" fillId="0" borderId="111" xfId="0" applyFont="1" applyFill="1" applyBorder="1"/>
    <xf numFmtId="0" fontId="48" fillId="0" borderId="111" xfId="0" applyFont="1" applyBorder="1" applyAlignment="1" applyProtection="1">
      <alignment wrapText="1"/>
    </xf>
    <xf numFmtId="0" fontId="48" fillId="0" borderId="51" xfId="0" applyFont="1" applyBorder="1" applyAlignment="1" applyProtection="1">
      <alignment wrapText="1"/>
    </xf>
    <xf numFmtId="0" fontId="0" fillId="0" borderId="112" xfId="0" applyFill="1" applyBorder="1"/>
    <xf numFmtId="0" fontId="48" fillId="0" borderId="24" xfId="0" applyFont="1" applyBorder="1" applyAlignment="1" applyProtection="1">
      <alignment wrapText="1"/>
    </xf>
    <xf numFmtId="0" fontId="110" fillId="0" borderId="24" xfId="0" applyFont="1" applyFill="1" applyBorder="1"/>
    <xf numFmtId="0" fontId="110" fillId="0" borderId="24" xfId="0" applyFont="1" applyBorder="1" applyAlignment="1"/>
    <xf numFmtId="0" fontId="0" fillId="0" borderId="112" xfId="0" applyBorder="1"/>
    <xf numFmtId="0" fontId="110" fillId="0" borderId="0" xfId="0" applyFont="1" applyBorder="1"/>
    <xf numFmtId="0" fontId="110" fillId="0" borderId="0" xfId="0" applyFont="1" applyBorder="1" applyAlignment="1">
      <alignment horizontal="left" vertical="center"/>
    </xf>
    <xf numFmtId="0" fontId="110" fillId="0" borderId="0" xfId="0" applyFont="1" applyBorder="1" applyAlignment="1">
      <alignment horizontal="center" vertical="center"/>
    </xf>
    <xf numFmtId="0" fontId="0" fillId="0" borderId="57" xfId="0" applyFill="1" applyBorder="1"/>
    <xf numFmtId="0" fontId="43" fillId="0" borderId="48" xfId="0" applyFont="1" applyFill="1" applyBorder="1" applyAlignment="1">
      <alignment horizontal="left" vertical="top" wrapText="1"/>
    </xf>
    <xf numFmtId="0" fontId="110" fillId="0" borderId="48" xfId="0" applyFont="1" applyFill="1" applyBorder="1"/>
    <xf numFmtId="0" fontId="48" fillId="0" borderId="48" xfId="0" applyFont="1" applyBorder="1" applyAlignment="1" applyProtection="1">
      <alignment wrapText="1"/>
    </xf>
    <xf numFmtId="0" fontId="48" fillId="0" borderId="13" xfId="0" applyFont="1" applyBorder="1" applyAlignment="1" applyProtection="1">
      <alignment wrapText="1"/>
    </xf>
    <xf numFmtId="0" fontId="48" fillId="0" borderId="0" xfId="0" applyFont="1" applyBorder="1" applyAlignment="1" applyProtection="1">
      <alignment wrapText="1"/>
    </xf>
    <xf numFmtId="0" fontId="110" fillId="0" borderId="48" xfId="0" applyFont="1" applyBorder="1" applyAlignment="1">
      <alignment vertical="top" wrapText="1"/>
    </xf>
    <xf numFmtId="0" fontId="110" fillId="0" borderId="48" xfId="0" applyFont="1" applyBorder="1" applyAlignment="1">
      <alignment horizontal="left" vertical="top" wrapText="1"/>
    </xf>
    <xf numFmtId="0" fontId="110" fillId="0" borderId="48" xfId="0" applyFont="1" applyFill="1" applyBorder="1" applyAlignment="1">
      <alignment vertical="top"/>
    </xf>
    <xf numFmtId="0" fontId="110" fillId="0" borderId="48" xfId="0" applyFont="1" applyBorder="1" applyAlignment="1"/>
    <xf numFmtId="0" fontId="110" fillId="0" borderId="13" xfId="0" applyFont="1" applyBorder="1" applyAlignment="1"/>
    <xf numFmtId="0" fontId="90" fillId="61" borderId="11" xfId="0" applyFont="1" applyFill="1" applyBorder="1" applyAlignment="1">
      <alignment vertical="center" wrapText="1"/>
    </xf>
    <xf numFmtId="0" fontId="99" fillId="0" borderId="0" xfId="0" applyFont="1" applyAlignment="1"/>
    <xf numFmtId="0" fontId="13" fillId="0" borderId="0" xfId="0" applyFont="1" applyFill="1" applyAlignment="1">
      <alignment horizontal="left" vertical="center"/>
    </xf>
    <xf numFmtId="0" fontId="105" fillId="0" borderId="0" xfId="147" applyFont="1" applyAlignment="1" applyProtection="1">
      <protection locked="0"/>
    </xf>
    <xf numFmtId="0" fontId="0" fillId="0" borderId="0" xfId="0" applyAlignment="1">
      <alignment vertical="top"/>
    </xf>
    <xf numFmtId="0" fontId="23" fillId="61" borderId="0" xfId="0" applyFont="1" applyFill="1" applyBorder="1" applyAlignment="1">
      <alignment horizontal="left" vertical="top" wrapText="1"/>
    </xf>
    <xf numFmtId="0" fontId="90" fillId="61" borderId="0" xfId="0" applyFont="1" applyFill="1" applyBorder="1" applyAlignment="1">
      <alignment horizontal="left" vertical="top" wrapText="1"/>
    </xf>
    <xf numFmtId="1" fontId="4" fillId="26" borderId="37" xfId="0" applyNumberFormat="1" applyFont="1" applyFill="1" applyBorder="1" applyAlignment="1" applyProtection="1">
      <alignment horizontal="center" vertical="center"/>
      <protection locked="0"/>
    </xf>
    <xf numFmtId="1" fontId="4" fillId="26" borderId="54" xfId="0" applyNumberFormat="1" applyFont="1" applyFill="1" applyBorder="1" applyAlignment="1" applyProtection="1">
      <alignment horizontal="center" vertical="center"/>
      <protection locked="0"/>
    </xf>
    <xf numFmtId="0" fontId="127" fillId="61" borderId="29" xfId="0" applyFont="1" applyFill="1" applyBorder="1" applyAlignment="1">
      <alignment vertical="center"/>
    </xf>
    <xf numFmtId="0" fontId="127" fillId="61" borderId="30" xfId="0" applyFont="1" applyFill="1" applyBorder="1" applyAlignment="1">
      <alignment vertical="center"/>
    </xf>
    <xf numFmtId="49" fontId="20" fillId="61" borderId="11" xfId="0" quotePrefix="1" applyNumberFormat="1" applyFont="1" applyFill="1" applyBorder="1" applyAlignment="1" applyProtection="1">
      <alignment vertical="top" wrapText="1"/>
    </xf>
    <xf numFmtId="49" fontId="20" fillId="61" borderId="11" xfId="0" applyNumberFormat="1" applyFont="1" applyFill="1" applyBorder="1" applyAlignment="1" applyProtection="1">
      <alignment vertical="top"/>
    </xf>
    <xf numFmtId="49" fontId="26" fillId="61" borderId="11" xfId="0" applyNumberFormat="1" applyFont="1" applyFill="1" applyBorder="1" applyAlignment="1" applyProtection="1">
      <alignment vertical="top"/>
    </xf>
    <xf numFmtId="0" fontId="26" fillId="61" borderId="11" xfId="0" applyFont="1" applyFill="1" applyBorder="1" applyAlignment="1" applyProtection="1">
      <alignment horizontal="center" vertical="top"/>
    </xf>
    <xf numFmtId="0" fontId="20" fillId="61" borderId="11" xfId="0" applyFont="1" applyFill="1" applyBorder="1" applyAlignment="1">
      <alignment horizontal="left" vertical="center"/>
    </xf>
    <xf numFmtId="0" fontId="20" fillId="61" borderId="26" xfId="0" applyFont="1" applyFill="1" applyBorder="1" applyAlignment="1">
      <alignment vertical="center"/>
    </xf>
    <xf numFmtId="0" fontId="20" fillId="61" borderId="0" xfId="0" applyFont="1" applyFill="1" applyBorder="1" applyAlignment="1">
      <alignment horizontal="center" vertical="center" wrapText="1"/>
    </xf>
    <xf numFmtId="0" fontId="20" fillId="61" borderId="20" xfId="0" applyFont="1" applyFill="1" applyBorder="1" applyAlignment="1">
      <alignment horizontal="left" vertical="top" wrapText="1"/>
    </xf>
    <xf numFmtId="0" fontId="20" fillId="0" borderId="11" xfId="0" applyFont="1" applyFill="1" applyBorder="1" applyAlignment="1">
      <alignment horizontal="left" vertical="center"/>
    </xf>
    <xf numFmtId="0" fontId="20" fillId="0" borderId="11" xfId="0" applyFont="1" applyFill="1" applyBorder="1" applyAlignment="1">
      <alignment horizontal="left" vertical="top" wrapText="1"/>
    </xf>
    <xf numFmtId="0" fontId="20" fillId="0" borderId="11" xfId="0" applyFont="1" applyFill="1" applyBorder="1" applyAlignment="1">
      <alignment horizontal="left" vertical="top"/>
    </xf>
    <xf numFmtId="0" fontId="134" fillId="0" borderId="0" xfId="0" applyFont="1"/>
    <xf numFmtId="49" fontId="20" fillId="0" borderId="11" xfId="0" applyNumberFormat="1" applyFont="1" applyFill="1" applyBorder="1" applyAlignment="1">
      <alignment vertical="top" wrapText="1"/>
    </xf>
    <xf numFmtId="0" fontId="7" fillId="0" borderId="17" xfId="0" applyFont="1" applyBorder="1" applyAlignment="1">
      <alignment vertical="center" wrapText="1"/>
    </xf>
    <xf numFmtId="0" fontId="4" fillId="0" borderId="11" xfId="0" applyFont="1" applyFill="1" applyBorder="1" applyAlignment="1">
      <alignment horizontal="left" vertical="top"/>
    </xf>
    <xf numFmtId="0" fontId="4"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0" fillId="0" borderId="0" xfId="0" applyFill="1" applyBorder="1" applyAlignment="1">
      <alignment horizontal="center" vertical="center"/>
    </xf>
    <xf numFmtId="0" fontId="99" fillId="0" borderId="0" xfId="0" applyFont="1" applyAlignment="1" applyProtection="1">
      <protection locked="0"/>
    </xf>
    <xf numFmtId="0" fontId="99" fillId="0" borderId="0" xfId="0" applyFont="1" applyAlignment="1"/>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23" fillId="0" borderId="0" xfId="0" applyFont="1" applyBorder="1" applyAlignment="1">
      <alignment horizontal="left" vertical="center"/>
    </xf>
    <xf numFmtId="0" fontId="99" fillId="0" borderId="0" xfId="0" applyFont="1" applyAlignment="1" applyProtection="1">
      <protection locked="0"/>
    </xf>
    <xf numFmtId="0" fontId="99" fillId="0" borderId="0" xfId="0" applyFont="1" applyAlignment="1"/>
    <xf numFmtId="0" fontId="20" fillId="61" borderId="11" xfId="0" applyFont="1" applyFill="1" applyBorder="1" applyAlignment="1">
      <alignment horizontal="left" vertical="center"/>
    </xf>
    <xf numFmtId="0" fontId="20" fillId="0" borderId="18" xfId="0" applyFont="1" applyFill="1" applyBorder="1" applyAlignment="1">
      <alignment horizontal="left" vertical="center"/>
    </xf>
    <xf numFmtId="0" fontId="5" fillId="0" borderId="0" xfId="0" applyFont="1" applyFill="1" applyProtection="1"/>
    <xf numFmtId="0" fontId="5" fillId="0" borderId="0" xfId="0" applyFont="1" applyFill="1" applyAlignment="1" applyProtection="1">
      <alignment horizontal="center"/>
    </xf>
    <xf numFmtId="0" fontId="23" fillId="0" borderId="0" xfId="232" applyFont="1" applyFill="1" applyAlignment="1" applyProtection="1">
      <alignment vertical="center"/>
    </xf>
    <xf numFmtId="0" fontId="23" fillId="0" borderId="0" xfId="232" applyFont="1" applyBorder="1" applyProtection="1"/>
    <xf numFmtId="0" fontId="23" fillId="0" borderId="0" xfId="232" applyFont="1" applyProtection="1"/>
    <xf numFmtId="0" fontId="23" fillId="0" borderId="0" xfId="232" applyFont="1" applyAlignment="1" applyProtection="1">
      <alignment vertical="center"/>
    </xf>
    <xf numFmtId="0" fontId="5" fillId="0" borderId="0" xfId="0" applyFont="1" applyFill="1" applyAlignment="1" applyProtection="1">
      <alignment vertical="center"/>
    </xf>
    <xf numFmtId="0" fontId="23" fillId="0" borderId="0" xfId="232" applyFont="1" applyBorder="1" applyAlignment="1" applyProtection="1">
      <alignment horizontal="left" vertical="center" indent="3"/>
    </xf>
    <xf numFmtId="0" fontId="23" fillId="0" borderId="0" xfId="232" applyFont="1" applyBorder="1" applyAlignment="1" applyProtection="1">
      <alignment horizontal="left" indent="3"/>
    </xf>
    <xf numFmtId="0" fontId="23" fillId="0" borderId="0" xfId="232" applyFont="1" applyAlignment="1" applyProtection="1">
      <alignment horizontal="left" vertical="center" indent="3"/>
    </xf>
    <xf numFmtId="0" fontId="23" fillId="0" borderId="0" xfId="0" applyFont="1" applyAlignment="1" applyProtection="1">
      <alignment horizontal="left" indent="3"/>
    </xf>
    <xf numFmtId="0" fontId="5" fillId="23" borderId="0" xfId="0" applyFont="1" applyFill="1" applyBorder="1" applyAlignment="1" applyProtection="1">
      <alignment horizontal="center" vertical="center" wrapText="1"/>
    </xf>
    <xf numFmtId="0" fontId="5" fillId="0" borderId="0" xfId="0" applyFont="1" applyBorder="1" applyAlignment="1" applyProtection="1"/>
    <xf numFmtId="0" fontId="5" fillId="0" borderId="0" xfId="0" applyFont="1" applyFill="1" applyBorder="1" applyAlignment="1" applyProtection="1"/>
    <xf numFmtId="14" fontId="20" fillId="61" borderId="11" xfId="0" applyNumberFormat="1" applyFont="1" applyFill="1" applyBorder="1" applyAlignment="1" applyProtection="1">
      <alignment horizontal="center" vertical="center" wrapText="1"/>
    </xf>
    <xf numFmtId="0" fontId="48" fillId="0" borderId="0" xfId="0" applyFont="1" applyAlignment="1" applyProtection="1">
      <alignment vertical="center"/>
    </xf>
    <xf numFmtId="0" fontId="20" fillId="0" borderId="37" xfId="0" applyFont="1" applyFill="1" applyBorder="1" applyAlignment="1" applyProtection="1">
      <alignment vertical="center" wrapText="1"/>
    </xf>
    <xf numFmtId="0" fontId="20" fillId="61" borderId="116" xfId="0" applyFont="1" applyFill="1" applyBorder="1" applyAlignment="1">
      <alignment horizontal="left" vertical="top" wrapText="1"/>
    </xf>
    <xf numFmtId="0" fontId="20" fillId="64" borderId="11" xfId="0" quotePrefix="1" applyFont="1" applyFill="1" applyBorder="1" applyAlignment="1">
      <alignment horizontal="left" vertical="center" wrapText="1"/>
    </xf>
    <xf numFmtId="0" fontId="20" fillId="64" borderId="11" xfId="0" applyFont="1" applyFill="1" applyBorder="1" applyAlignment="1">
      <alignment vertical="center" wrapText="1"/>
    </xf>
    <xf numFmtId="0" fontId="20" fillId="0" borderId="11" xfId="0" applyFont="1" applyFill="1" applyBorder="1" applyAlignment="1">
      <alignment horizontal="left" vertical="center" wrapText="1"/>
    </xf>
    <xf numFmtId="0" fontId="20" fillId="61" borderId="11" xfId="0" applyFont="1" applyFill="1" applyBorder="1" applyAlignment="1">
      <alignment vertical="center" wrapText="1"/>
    </xf>
    <xf numFmtId="0" fontId="20" fillId="0" borderId="11" xfId="0" applyFont="1" applyFill="1" applyBorder="1" applyAlignment="1">
      <alignment horizontal="left" vertical="center" wrapText="1"/>
    </xf>
    <xf numFmtId="0" fontId="20" fillId="61" borderId="11" xfId="0" applyFont="1" applyFill="1" applyBorder="1" applyAlignment="1">
      <alignment horizontal="left" vertical="center" wrapText="1"/>
    </xf>
    <xf numFmtId="0" fontId="20" fillId="0" borderId="11" xfId="0" applyFont="1" applyBorder="1" applyAlignment="1">
      <alignment horizontal="left" vertical="center" wrapText="1"/>
    </xf>
    <xf numFmtId="0" fontId="20" fillId="61" borderId="11" xfId="0" applyFont="1" applyFill="1" applyBorder="1" applyAlignment="1">
      <alignment vertical="center" wrapText="1"/>
    </xf>
    <xf numFmtId="0" fontId="20" fillId="0" borderId="0" xfId="0" applyFont="1" applyAlignment="1">
      <alignment horizontal="left" vertical="top"/>
    </xf>
    <xf numFmtId="0" fontId="172" fillId="0" borderId="0" xfId="0" applyFont="1"/>
    <xf numFmtId="0" fontId="173" fillId="0" borderId="0" xfId="0" applyFont="1"/>
    <xf numFmtId="0" fontId="101" fillId="0" borderId="0" xfId="147" applyFont="1"/>
    <xf numFmtId="0" fontId="19" fillId="0" borderId="17" xfId="0" applyFont="1" applyBorder="1" applyAlignment="1">
      <alignment vertical="center"/>
    </xf>
    <xf numFmtId="0" fontId="19" fillId="0" borderId="11" xfId="0" applyFont="1" applyBorder="1" applyAlignment="1">
      <alignment vertical="center" wrapText="1"/>
    </xf>
    <xf numFmtId="0" fontId="20" fillId="0" borderId="17" xfId="0" applyFont="1" applyFill="1" applyBorder="1" applyAlignment="1">
      <alignment vertical="center" wrapText="1"/>
    </xf>
    <xf numFmtId="0" fontId="20" fillId="61" borderId="11" xfId="0" quotePrefix="1" applyFont="1" applyFill="1" applyBorder="1" applyAlignment="1">
      <alignment horizontal="left" vertical="center" wrapText="1"/>
    </xf>
    <xf numFmtId="49" fontId="20" fillId="0" borderId="11" xfId="0" applyNumberFormat="1" applyFont="1" applyFill="1" applyBorder="1" applyAlignment="1">
      <alignment horizontal="left" vertical="center" wrapText="1"/>
    </xf>
    <xf numFmtId="0" fontId="20" fillId="0" borderId="18" xfId="0" applyFont="1" applyFill="1" applyBorder="1" applyAlignment="1">
      <alignment horizontal="left" vertical="center" wrapText="1"/>
    </xf>
    <xf numFmtId="14" fontId="20" fillId="61" borderId="11" xfId="0" applyNumberFormat="1" applyFont="1" applyFill="1" applyBorder="1" applyAlignment="1">
      <alignment horizontal="left" vertical="center" wrapText="1"/>
    </xf>
    <xf numFmtId="14" fontId="20" fillId="0" borderId="11" xfId="0" applyNumberFormat="1" applyFont="1" applyFill="1" applyBorder="1" applyAlignment="1">
      <alignment horizontal="left" vertical="center" wrapText="1"/>
    </xf>
    <xf numFmtId="0" fontId="96" fillId="61" borderId="26" xfId="0" applyFont="1" applyFill="1" applyBorder="1" applyAlignment="1">
      <alignment vertical="center" wrapText="1"/>
    </xf>
    <xf numFmtId="0" fontId="96" fillId="0" borderId="11" xfId="0" applyFont="1" applyFill="1" applyBorder="1" applyAlignment="1">
      <alignment vertical="center" wrapText="1"/>
    </xf>
    <xf numFmtId="0" fontId="98" fillId="0" borderId="11" xfId="0" applyFont="1" applyFill="1" applyBorder="1" applyAlignment="1">
      <alignment vertical="center" wrapText="1"/>
    </xf>
    <xf numFmtId="0" fontId="20" fillId="61" borderId="26" xfId="0" applyFont="1" applyFill="1" applyBorder="1" applyAlignment="1">
      <alignment vertical="center" wrapText="1"/>
    </xf>
    <xf numFmtId="0" fontId="96" fillId="0" borderId="26" xfId="0" applyFont="1" applyFill="1" applyBorder="1" applyAlignment="1">
      <alignment vertical="center" wrapText="1"/>
    </xf>
    <xf numFmtId="0" fontId="96" fillId="61" borderId="26" xfId="0" applyFont="1" applyFill="1" applyBorder="1" applyAlignment="1">
      <alignment horizontal="left" vertical="center" wrapText="1"/>
    </xf>
    <xf numFmtId="0" fontId="96" fillId="61" borderId="27" xfId="0" applyFont="1" applyFill="1" applyBorder="1" applyAlignment="1">
      <alignment horizontal="left" vertical="center" wrapText="1"/>
    </xf>
    <xf numFmtId="0" fontId="20" fillId="0" borderId="11" xfId="0" quotePrefix="1" applyFont="1" applyFill="1" applyBorder="1" applyAlignment="1">
      <alignment horizontal="left" vertical="center" wrapText="1"/>
    </xf>
    <xf numFmtId="0" fontId="20" fillId="63" borderId="11" xfId="0" applyFont="1" applyFill="1" applyBorder="1" applyAlignment="1">
      <alignment horizontal="left" vertical="center" wrapText="1"/>
    </xf>
    <xf numFmtId="0" fontId="20" fillId="0" borderId="11" xfId="0" applyFont="1" applyFill="1" applyBorder="1" applyAlignment="1">
      <alignment horizontal="left" vertical="center" wrapText="1"/>
    </xf>
    <xf numFmtId="0" fontId="20" fillId="62" borderId="11" xfId="0" applyFont="1" applyFill="1" applyBorder="1" applyAlignment="1">
      <alignment horizontal="left" vertical="center" wrapText="1"/>
    </xf>
    <xf numFmtId="0" fontId="20" fillId="61" borderId="11" xfId="0" applyFont="1" applyFill="1" applyBorder="1" applyAlignment="1">
      <alignment horizontal="left" vertical="center" wrapText="1"/>
    </xf>
    <xf numFmtId="0" fontId="20" fillId="61" borderId="11" xfId="0" applyFont="1" applyFill="1" applyBorder="1" applyAlignment="1">
      <alignment vertical="center" wrapText="1"/>
    </xf>
    <xf numFmtId="0" fontId="4" fillId="0" borderId="11" xfId="0" applyFont="1" applyFill="1" applyBorder="1" applyAlignment="1">
      <alignment horizontal="left" vertical="top" wrapText="1"/>
    </xf>
    <xf numFmtId="0" fontId="165" fillId="61" borderId="11" xfId="0" applyFont="1" applyFill="1" applyBorder="1" applyAlignment="1">
      <alignment vertical="center" wrapText="1"/>
    </xf>
    <xf numFmtId="0" fontId="165" fillId="61" borderId="11" xfId="0" applyFont="1" applyFill="1" applyBorder="1" applyAlignment="1">
      <alignment horizontal="left" vertical="center" wrapText="1"/>
    </xf>
    <xf numFmtId="0" fontId="20" fillId="61" borderId="0" xfId="0" applyFont="1" applyFill="1" applyAlignment="1">
      <alignment vertical="center" wrapText="1"/>
    </xf>
    <xf numFmtId="0" fontId="20" fillId="0" borderId="11" xfId="0" applyFont="1" applyFill="1" applyBorder="1" applyAlignment="1">
      <alignment horizontal="left" vertical="center" wrapText="1"/>
    </xf>
    <xf numFmtId="0" fontId="20" fillId="61" borderId="11" xfId="0" applyFont="1" applyFill="1" applyBorder="1" applyAlignment="1">
      <alignment horizontal="left" vertical="center" wrapText="1"/>
    </xf>
    <xf numFmtId="0" fontId="20" fillId="61" borderId="11" xfId="0" applyFont="1" applyFill="1" applyBorder="1" applyAlignment="1">
      <alignment vertical="center" wrapText="1"/>
    </xf>
    <xf numFmtId="0" fontId="20" fillId="61" borderId="11" xfId="0" applyFont="1" applyFill="1" applyBorder="1" applyAlignment="1">
      <alignment horizontal="left" vertical="top" wrapText="1"/>
    </xf>
    <xf numFmtId="0" fontId="20" fillId="61" borderId="11" xfId="0" applyFont="1" applyFill="1" applyBorder="1" applyAlignment="1">
      <alignment vertical="top" wrapText="1"/>
    </xf>
    <xf numFmtId="0" fontId="4" fillId="61" borderId="17"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7" xfId="0" applyFont="1" applyFill="1" applyBorder="1" applyAlignment="1">
      <alignment vertical="top" wrapText="1"/>
    </xf>
    <xf numFmtId="0" fontId="34" fillId="0" borderId="0" xfId="0" applyFont="1" applyAlignment="1" applyProtection="1">
      <alignment wrapText="1"/>
    </xf>
    <xf numFmtId="0" fontId="26" fillId="0" borderId="0" xfId="0" applyFont="1" applyAlignment="1" applyProtection="1">
      <alignment wrapText="1"/>
    </xf>
    <xf numFmtId="0" fontId="102" fillId="0" borderId="0" xfId="0" applyFont="1"/>
    <xf numFmtId="0" fontId="119" fillId="0" borderId="0" xfId="0" applyFont="1"/>
    <xf numFmtId="0" fontId="6" fillId="0" borderId="17" xfId="0" applyFont="1" applyBorder="1" applyAlignment="1">
      <alignment horizontal="left" vertical="center" wrapText="1"/>
    </xf>
    <xf numFmtId="0" fontId="100" fillId="0" borderId="0" xfId="0" applyFont="1" applyFill="1" applyAlignment="1">
      <alignment wrapText="1"/>
    </xf>
    <xf numFmtId="0" fontId="6" fillId="0" borderId="0" xfId="0" applyFont="1" applyFill="1" applyAlignment="1">
      <alignment vertical="center" wrapText="1"/>
    </xf>
    <xf numFmtId="0" fontId="93" fillId="0" borderId="21" xfId="0" applyFont="1" applyBorder="1" applyAlignment="1">
      <alignment wrapText="1"/>
    </xf>
    <xf numFmtId="0" fontId="4" fillId="0" borderId="11" xfId="0" applyFont="1" applyFill="1" applyBorder="1" applyAlignment="1">
      <alignment horizontal="left" vertical="top" wrapText="1"/>
    </xf>
    <xf numFmtId="0" fontId="4" fillId="0" borderId="17" xfId="0" applyFont="1" applyFill="1" applyBorder="1" applyAlignment="1">
      <alignment vertical="top" wrapText="1"/>
    </xf>
    <xf numFmtId="0" fontId="6" fillId="0" borderId="17" xfId="0" applyFont="1" applyBorder="1" applyAlignment="1" applyProtection="1">
      <alignment wrapText="1"/>
    </xf>
    <xf numFmtId="0" fontId="5" fillId="0" borderId="0" xfId="0" applyFont="1" applyBorder="1" applyAlignment="1">
      <alignment horizontal="left" vertical="center" wrapText="1"/>
    </xf>
    <xf numFmtId="0" fontId="5" fillId="61" borderId="0" xfId="0" applyFont="1" applyFill="1" applyBorder="1" applyAlignment="1">
      <alignment horizontal="left" vertical="center" wrapText="1"/>
    </xf>
    <xf numFmtId="0" fontId="13" fillId="0" borderId="0" xfId="0" applyFont="1" applyAlignment="1">
      <alignment horizontal="left" vertical="center" wrapText="1"/>
    </xf>
    <xf numFmtId="0" fontId="100" fillId="0" borderId="0" xfId="0" applyFont="1" applyAlignment="1">
      <alignment wrapText="1"/>
    </xf>
    <xf numFmtId="0" fontId="6" fillId="0" borderId="17" xfId="0" applyFont="1" applyBorder="1" applyAlignment="1">
      <alignment wrapText="1"/>
    </xf>
    <xf numFmtId="0" fontId="13" fillId="0" borderId="0" xfId="0" applyFont="1" applyFill="1" applyAlignment="1">
      <alignment horizontal="left" vertical="center" wrapText="1"/>
    </xf>
    <xf numFmtId="0" fontId="5" fillId="73" borderId="0" xfId="0" applyFont="1" applyFill="1" applyAlignment="1">
      <alignment horizontal="left" vertical="center" wrapText="1"/>
    </xf>
    <xf numFmtId="0" fontId="20" fillId="61" borderId="11" xfId="0" applyFont="1" applyFill="1" applyBorder="1" applyAlignment="1">
      <alignment vertical="center" wrapText="1"/>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20" fillId="61" borderId="11" xfId="0" applyFont="1" applyFill="1" applyBorder="1" applyAlignment="1">
      <alignment vertical="center" wrapText="1"/>
    </xf>
    <xf numFmtId="0" fontId="4" fillId="0" borderId="11"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61" borderId="11" xfId="0" applyFont="1" applyFill="1" applyBorder="1" applyAlignment="1">
      <alignment horizontal="center" vertical="top" wrapText="1"/>
    </xf>
    <xf numFmtId="0" fontId="36" fillId="61" borderId="0" xfId="0" applyFont="1" applyFill="1" applyAlignment="1" applyProtection="1">
      <alignment vertical="center"/>
    </xf>
    <xf numFmtId="0" fontId="122" fillId="0" borderId="11" xfId="0" applyFont="1" applyFill="1" applyBorder="1" applyAlignment="1">
      <alignment vertical="center"/>
    </xf>
    <xf numFmtId="0" fontId="106" fillId="0" borderId="11" xfId="0" applyFont="1" applyFill="1" applyBorder="1" applyAlignment="1">
      <alignment vertical="center" wrapText="1"/>
    </xf>
    <xf numFmtId="0" fontId="20" fillId="0" borderId="30" xfId="0" applyFont="1" applyFill="1" applyBorder="1" applyAlignment="1">
      <alignment vertical="center" wrapText="1"/>
    </xf>
    <xf numFmtId="0" fontId="122" fillId="0" borderId="11" xfId="0" applyFont="1" applyFill="1" applyBorder="1" applyAlignment="1">
      <alignment vertical="center" wrapText="1"/>
    </xf>
    <xf numFmtId="0" fontId="167" fillId="0" borderId="11" xfId="0" applyFont="1" applyFill="1" applyBorder="1" applyAlignment="1">
      <alignment vertical="center" wrapText="1"/>
    </xf>
    <xf numFmtId="0" fontId="106" fillId="0" borderId="27" xfId="0" applyFont="1" applyFill="1" applyBorder="1" applyAlignment="1">
      <alignment horizontal="left" vertical="center" wrapText="1"/>
    </xf>
    <xf numFmtId="0" fontId="106" fillId="0" borderId="66" xfId="0" applyFont="1" applyFill="1" applyBorder="1" applyAlignment="1">
      <alignment horizontal="left" vertical="center" wrapText="1"/>
    </xf>
    <xf numFmtId="0" fontId="106" fillId="0" borderId="11" xfId="0" applyFont="1" applyFill="1" applyBorder="1" applyAlignment="1">
      <alignment horizontal="left" vertical="center" wrapText="1"/>
    </xf>
    <xf numFmtId="0" fontId="106" fillId="0" borderId="27" xfId="0" applyFont="1" applyFill="1" applyBorder="1" applyAlignment="1">
      <alignment vertical="center" wrapText="1"/>
    </xf>
    <xf numFmtId="0" fontId="106" fillId="0" borderId="11" xfId="0" applyFont="1" applyFill="1" applyBorder="1" applyAlignment="1">
      <alignment horizontal="center" vertical="top" wrapText="1"/>
    </xf>
    <xf numFmtId="0" fontId="20" fillId="0" borderId="11" xfId="0" applyFont="1" applyFill="1" applyBorder="1" applyAlignment="1">
      <alignment horizontal="center" vertical="top" wrapText="1"/>
    </xf>
    <xf numFmtId="0" fontId="20" fillId="0" borderId="20" xfId="0" applyFont="1" applyFill="1" applyBorder="1" applyAlignment="1">
      <alignment horizontal="center" vertical="top"/>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4" fillId="61" borderId="11"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61" borderId="11"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4" fillId="61" borderId="11" xfId="0" applyFont="1" applyFill="1" applyBorder="1" applyAlignment="1">
      <alignment horizontal="left" vertical="top" wrapText="1"/>
    </xf>
    <xf numFmtId="0" fontId="4"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40" fillId="68" borderId="0" xfId="0" applyFont="1" applyFill="1" applyAlignment="1">
      <alignment wrapText="1"/>
    </xf>
    <xf numFmtId="0" fontId="40" fillId="0" borderId="0" xfId="0" applyFont="1" applyFill="1" applyAlignment="1">
      <alignment horizontal="left" vertical="center" wrapText="1"/>
    </xf>
    <xf numFmtId="0" fontId="80" fillId="61" borderId="0" xfId="0" applyFont="1" applyFill="1" applyAlignment="1">
      <alignment wrapText="1"/>
    </xf>
    <xf numFmtId="0" fontId="0" fillId="0" borderId="0" xfId="0" applyAlignment="1" applyProtection="1">
      <protection locked="0"/>
    </xf>
    <xf numFmtId="0" fontId="20" fillId="0" borderId="11" xfId="0" applyFont="1" applyFill="1" applyBorder="1" applyAlignment="1">
      <alignment horizontal="left" vertical="center"/>
    </xf>
    <xf numFmtId="0" fontId="20" fillId="0" borderId="11" xfId="0" applyFont="1" applyFill="1" applyBorder="1" applyAlignment="1">
      <alignment vertical="center" wrapText="1"/>
    </xf>
    <xf numFmtId="0" fontId="20" fillId="0" borderId="66" xfId="0" applyFont="1" applyFill="1" applyBorder="1" applyAlignment="1">
      <alignment horizontal="left" vertical="center" wrapText="1"/>
    </xf>
    <xf numFmtId="0" fontId="99" fillId="0" borderId="0" xfId="0" applyFont="1" applyAlignment="1"/>
    <xf numFmtId="0" fontId="20" fillId="0" borderId="27" xfId="0" applyFont="1" applyFill="1" applyBorder="1" applyAlignment="1">
      <alignment horizontal="left" vertical="center"/>
    </xf>
    <xf numFmtId="0" fontId="30" fillId="0" borderId="11" xfId="0" applyFont="1" applyFill="1" applyBorder="1" applyAlignment="1">
      <alignment vertical="center"/>
    </xf>
    <xf numFmtId="0" fontId="4" fillId="0" borderId="11" xfId="0" applyFont="1" applyBorder="1" applyAlignment="1">
      <alignment horizontal="left" vertical="top" wrapText="1"/>
    </xf>
    <xf numFmtId="0" fontId="4" fillId="61" borderId="11" xfId="0" applyFont="1" applyFill="1" applyBorder="1" applyAlignment="1">
      <alignment horizontal="left" vertical="top" wrapText="1"/>
    </xf>
    <xf numFmtId="0" fontId="4" fillId="0" borderId="11" xfId="0" applyFont="1" applyFill="1" applyBorder="1" applyAlignment="1">
      <alignment horizontal="left" vertical="top" wrapText="1"/>
    </xf>
    <xf numFmtId="0" fontId="20" fillId="0" borderId="11" xfId="0" applyFont="1" applyFill="1" applyBorder="1" applyAlignment="1">
      <alignment horizontal="left" vertical="top" wrapText="1"/>
    </xf>
    <xf numFmtId="0" fontId="4" fillId="61" borderId="17" xfId="0" applyFont="1" applyFill="1" applyBorder="1" applyAlignment="1">
      <alignment horizontal="left" vertical="top" wrapText="1"/>
    </xf>
    <xf numFmtId="0" fontId="4"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61" borderId="11" xfId="0" applyFont="1" applyFill="1" applyBorder="1" applyAlignment="1">
      <alignment vertical="top" wrapText="1"/>
    </xf>
    <xf numFmtId="0" fontId="20" fillId="0" borderId="11" xfId="0" applyFont="1" applyFill="1" applyBorder="1" applyAlignment="1">
      <alignment vertical="top" wrapText="1"/>
    </xf>
    <xf numFmtId="0" fontId="20" fillId="61" borderId="11" xfId="0" applyFont="1" applyFill="1" applyBorder="1" applyAlignment="1">
      <alignment horizontal="left" vertical="top" wrapText="1"/>
    </xf>
    <xf numFmtId="0" fontId="4" fillId="61" borderId="17"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4" fillId="61" borderId="11" xfId="0" applyFont="1" applyFill="1" applyBorder="1" applyAlignment="1">
      <alignment horizontal="left" vertical="top" wrapText="1"/>
    </xf>
    <xf numFmtId="0" fontId="4" fillId="0" borderId="17"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106" fillId="0" borderId="11" xfId="0" applyFont="1" applyFill="1" applyBorder="1" applyAlignment="1">
      <alignment horizontal="left" vertical="top" wrapText="1"/>
    </xf>
    <xf numFmtId="0" fontId="0" fillId="0" borderId="0" xfId="0" applyAlignment="1" applyProtection="1">
      <protection locked="0"/>
    </xf>
    <xf numFmtId="0" fontId="105" fillId="0" borderId="0" xfId="147" applyFont="1" applyAlignment="1" applyProtection="1">
      <alignment wrapText="1"/>
      <protection locked="0"/>
    </xf>
    <xf numFmtId="0" fontId="20" fillId="61" borderId="11" xfId="0" applyFont="1" applyFill="1" applyBorder="1" applyAlignment="1">
      <alignment horizontal="left" vertical="top" wrapText="1"/>
    </xf>
    <xf numFmtId="0" fontId="4" fillId="61" borderId="17" xfId="0" applyFont="1" applyFill="1" applyBorder="1" applyAlignment="1">
      <alignment horizontal="left" vertical="top" wrapText="1"/>
    </xf>
    <xf numFmtId="0" fontId="4" fillId="61" borderId="11" xfId="0" applyFont="1" applyFill="1" applyBorder="1" applyAlignment="1">
      <alignment horizontal="left" vertical="top" wrapText="1"/>
    </xf>
    <xf numFmtId="0" fontId="4" fillId="0" borderId="17" xfId="0" applyFont="1" applyFill="1" applyBorder="1" applyAlignment="1">
      <alignment horizontal="left" vertical="top" wrapText="1"/>
    </xf>
    <xf numFmtId="0" fontId="0" fillId="0" borderId="0" xfId="0" applyAlignment="1"/>
    <xf numFmtId="0" fontId="110" fillId="0" borderId="0" xfId="0" applyFont="1" applyBorder="1" applyAlignment="1">
      <alignment horizontal="center" vertical="center" wrapText="1"/>
    </xf>
    <xf numFmtId="0" fontId="4" fillId="66"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5" fillId="0" borderId="0" xfId="0" applyFont="1" applyBorder="1" applyAlignment="1">
      <alignment horizontal="left" vertical="center" wrapText="1"/>
    </xf>
    <xf numFmtId="0" fontId="96" fillId="0" borderId="0" xfId="0" applyFont="1" applyFill="1" applyBorder="1" applyAlignment="1">
      <alignment horizontal="center" vertical="center" wrapText="1"/>
    </xf>
    <xf numFmtId="0" fontId="90" fillId="0" borderId="0" xfId="0" applyFont="1" applyBorder="1" applyAlignment="1">
      <alignment horizontal="left" vertical="center" wrapText="1"/>
    </xf>
    <xf numFmtId="0" fontId="168" fillId="0" borderId="0" xfId="0" applyFont="1" applyBorder="1" applyAlignment="1">
      <alignment horizontal="left" vertical="center" wrapText="1"/>
    </xf>
    <xf numFmtId="0" fontId="103" fillId="0" borderId="0" xfId="0" applyFont="1" applyFill="1" applyBorder="1" applyAlignment="1">
      <alignment horizontal="center" vertical="center" wrapText="1"/>
    </xf>
    <xf numFmtId="0" fontId="4" fillId="0" borderId="11" xfId="0" applyFont="1" applyBorder="1" applyAlignment="1">
      <alignment horizontal="center" vertical="center" wrapText="1"/>
    </xf>
    <xf numFmtId="0" fontId="0" fillId="0" borderId="0" xfId="0" applyAlignment="1" applyProtection="1">
      <protection locked="0"/>
    </xf>
    <xf numFmtId="0" fontId="105" fillId="0" borderId="0" xfId="147" applyFont="1" applyAlignment="1" applyProtection="1">
      <alignment wrapText="1"/>
      <protection locked="0"/>
    </xf>
    <xf numFmtId="0" fontId="20" fillId="0" borderId="11" xfId="0" applyFont="1" applyFill="1" applyBorder="1" applyAlignment="1">
      <alignment horizontal="left" vertical="top" wrapText="1"/>
    </xf>
    <xf numFmtId="0" fontId="105" fillId="0" borderId="0" xfId="147" applyFont="1" applyAlignment="1">
      <alignment horizontal="left"/>
    </xf>
    <xf numFmtId="0" fontId="166" fillId="0" borderId="0" xfId="0" applyFont="1"/>
    <xf numFmtId="0" fontId="180" fillId="0" borderId="0" xfId="0" applyFont="1"/>
    <xf numFmtId="0" fontId="26" fillId="0" borderId="0" xfId="0" applyFont="1" applyAlignment="1" applyProtection="1">
      <alignment vertical="top" wrapText="1"/>
    </xf>
    <xf numFmtId="0" fontId="96" fillId="0" borderId="0" xfId="0" applyFont="1" applyAlignment="1">
      <alignment horizontal="right" vertical="center"/>
    </xf>
    <xf numFmtId="0" fontId="105" fillId="0" borderId="0" xfId="147" applyFont="1" applyAlignment="1" applyProtection="1">
      <alignment horizontal="right" wrapText="1"/>
      <protection locked="0"/>
    </xf>
    <xf numFmtId="0" fontId="0" fillId="0" borderId="0" xfId="0" applyAlignment="1" applyProtection="1">
      <alignment horizontal="right"/>
      <protection locked="0"/>
    </xf>
    <xf numFmtId="0" fontId="26" fillId="0" borderId="0" xfId="0" applyFont="1" applyAlignment="1" applyProtection="1"/>
    <xf numFmtId="0" fontId="20"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106" fillId="0" borderId="11" xfId="0" applyFont="1" applyFill="1" applyBorder="1" applyAlignment="1">
      <alignment horizontal="left" vertical="top" wrapText="1"/>
    </xf>
    <xf numFmtId="0" fontId="99" fillId="0" borderId="0" xfId="0" applyFont="1" applyAlignment="1"/>
    <xf numFmtId="0" fontId="13" fillId="0" borderId="0" xfId="0" applyFont="1" applyFill="1" applyAlignment="1">
      <alignment horizontal="left" vertical="center"/>
    </xf>
    <xf numFmtId="0" fontId="165" fillId="0" borderId="11" xfId="0" applyFont="1" applyFill="1" applyBorder="1" applyAlignment="1">
      <alignment horizontal="left" vertical="top" wrapText="1"/>
    </xf>
    <xf numFmtId="0" fontId="96" fillId="0" borderId="0" xfId="0" applyFont="1" applyFill="1" applyAlignment="1"/>
    <xf numFmtId="0" fontId="7" fillId="0" borderId="0" xfId="0" applyFont="1" applyFill="1" applyAlignment="1">
      <alignment horizontal="left" vertical="center"/>
    </xf>
    <xf numFmtId="0" fontId="99" fillId="0" borderId="0" xfId="0" applyFont="1" applyFill="1" applyAlignment="1"/>
    <xf numFmtId="0" fontId="180" fillId="0" borderId="0" xfId="0" applyFont="1" applyFill="1" applyAlignment="1">
      <alignment horizontal="left" vertical="center"/>
    </xf>
    <xf numFmtId="0" fontId="20" fillId="0" borderId="11" xfId="0" applyFont="1" applyFill="1" applyBorder="1" applyAlignment="1">
      <alignment horizontal="left" vertical="center" wrapText="1"/>
    </xf>
    <xf numFmtId="0" fontId="20" fillId="0" borderId="11" xfId="0" applyFont="1" applyFill="1" applyBorder="1" applyAlignment="1">
      <alignment vertical="center" wrapText="1"/>
    </xf>
    <xf numFmtId="0" fontId="149" fillId="0" borderId="11" xfId="147" applyFont="1" applyFill="1" applyBorder="1" applyAlignment="1" applyProtection="1">
      <alignment horizontal="left" vertical="center" wrapText="1"/>
    </xf>
    <xf numFmtId="0" fontId="4" fillId="0" borderId="0" xfId="0" applyFont="1" applyAlignment="1" applyProtection="1">
      <alignment vertical="top" wrapText="1"/>
    </xf>
    <xf numFmtId="0" fontId="4" fillId="0" borderId="11" xfId="0" applyFont="1" applyFill="1" applyBorder="1" applyAlignment="1">
      <alignment horizontal="center" vertical="center"/>
    </xf>
    <xf numFmtId="0" fontId="23" fillId="0" borderId="0" xfId="0" applyFont="1" applyFill="1" applyAlignment="1" applyProtection="1"/>
    <xf numFmtId="0" fontId="99" fillId="0" borderId="0" xfId="0" applyFont="1" applyBorder="1" applyAlignment="1"/>
    <xf numFmtId="0" fontId="25" fillId="0" borderId="0" xfId="0" applyFont="1" applyFill="1" applyProtection="1"/>
    <xf numFmtId="0" fontId="42" fillId="0" borderId="0" xfId="0" applyFont="1" applyFill="1" applyBorder="1" applyAlignment="1" applyProtection="1"/>
    <xf numFmtId="0" fontId="183" fillId="0" borderId="0" xfId="0" applyFont="1" applyBorder="1" applyAlignment="1" applyProtection="1"/>
    <xf numFmtId="0" fontId="152" fillId="0" borderId="0" xfId="232" applyFont="1" applyProtection="1"/>
    <xf numFmtId="0" fontId="20" fillId="27" borderId="138" xfId="0" applyFont="1" applyFill="1" applyBorder="1" applyAlignment="1" applyProtection="1">
      <alignment vertical="top" wrapText="1"/>
    </xf>
    <xf numFmtId="0" fontId="20" fillId="27" borderId="138" xfId="0" applyFont="1" applyFill="1" applyBorder="1" applyAlignment="1" applyProtection="1">
      <alignment wrapText="1"/>
    </xf>
    <xf numFmtId="0" fontId="20" fillId="27" borderId="25" xfId="0" applyFont="1" applyFill="1" applyBorder="1" applyAlignment="1" applyProtection="1">
      <alignment vertical="top" wrapText="1"/>
    </xf>
    <xf numFmtId="0" fontId="20" fillId="0" borderId="37" xfId="0" applyFont="1" applyFill="1" applyBorder="1" applyAlignment="1" applyProtection="1">
      <alignment horizontal="center" vertical="center" wrapText="1"/>
    </xf>
    <xf numFmtId="0" fontId="20" fillId="27" borderId="23" xfId="0" applyFont="1" applyFill="1" applyBorder="1" applyAlignment="1" applyProtection="1">
      <alignment wrapText="1"/>
    </xf>
    <xf numFmtId="0" fontId="20" fillId="27" borderId="25" xfId="0" applyFont="1" applyFill="1" applyBorder="1" applyAlignment="1" applyProtection="1">
      <alignment wrapText="1"/>
    </xf>
    <xf numFmtId="0" fontId="20" fillId="0" borderId="12" xfId="0" applyNumberFormat="1" applyFont="1" applyFill="1" applyBorder="1" applyAlignment="1" applyProtection="1">
      <alignment horizontal="center" vertical="center"/>
    </xf>
    <xf numFmtId="10" fontId="20" fillId="0" borderId="37" xfId="189" applyNumberFormat="1" applyFont="1" applyFill="1" applyBorder="1" applyAlignment="1" applyProtection="1">
      <alignment horizontal="center" vertical="center"/>
    </xf>
    <xf numFmtId="10" fontId="4" fillId="26" borderId="37" xfId="189" applyNumberFormat="1" applyFont="1" applyFill="1" applyBorder="1" applyAlignment="1" applyProtection="1">
      <alignment horizontal="center" vertical="center"/>
      <protection locked="0"/>
    </xf>
    <xf numFmtId="10" fontId="4" fillId="26" borderId="45" xfId="189" applyNumberFormat="1" applyFont="1" applyFill="1" applyBorder="1" applyAlignment="1" applyProtection="1">
      <alignment horizontal="center" vertical="center"/>
      <protection locked="0"/>
    </xf>
    <xf numFmtId="10" fontId="20" fillId="0" borderId="12" xfId="189" applyNumberFormat="1" applyFont="1" applyFill="1" applyBorder="1" applyAlignment="1" applyProtection="1">
      <alignment horizontal="center" vertical="center"/>
    </xf>
    <xf numFmtId="1" fontId="4" fillId="26" borderId="23" xfId="0" applyNumberFormat="1" applyFont="1" applyFill="1" applyBorder="1" applyAlignment="1" applyProtection="1">
      <alignment horizontal="center" vertical="center"/>
      <protection locked="0"/>
    </xf>
    <xf numFmtId="0" fontId="20" fillId="27" borderId="139" xfId="0" applyFont="1" applyFill="1" applyBorder="1" applyAlignment="1" applyProtection="1">
      <alignment vertical="top" wrapText="1"/>
    </xf>
    <xf numFmtId="0" fontId="20" fillId="27" borderId="139" xfId="0" applyFont="1" applyFill="1" applyBorder="1" applyAlignment="1" applyProtection="1">
      <alignment wrapText="1"/>
    </xf>
    <xf numFmtId="10" fontId="4" fillId="0" borderId="11" xfId="189" applyNumberFormat="1" applyFont="1" applyFill="1" applyBorder="1" applyAlignment="1" applyProtection="1">
      <alignment horizontal="center" vertical="center"/>
    </xf>
    <xf numFmtId="0" fontId="187" fillId="0" borderId="0" xfId="232" applyFont="1" applyFill="1" applyAlignment="1" applyProtection="1">
      <alignment vertical="center" wrapText="1"/>
    </xf>
    <xf numFmtId="0" fontId="106" fillId="0" borderId="0" xfId="232" applyFont="1" applyFill="1" applyAlignment="1" applyProtection="1">
      <alignment wrapText="1"/>
    </xf>
    <xf numFmtId="0" fontId="50" fillId="0" borderId="0" xfId="0" applyFont="1" applyAlignment="1">
      <alignment vertical="center"/>
    </xf>
    <xf numFmtId="0" fontId="4" fillId="0" borderId="17" xfId="0" applyFont="1" applyBorder="1" applyAlignment="1" applyProtection="1">
      <alignment vertical="center"/>
    </xf>
    <xf numFmtId="0" fontId="8" fillId="0" borderId="31" xfId="0" applyFont="1" applyBorder="1" applyAlignment="1">
      <alignment vertical="center"/>
    </xf>
    <xf numFmtId="0" fontId="8" fillId="0" borderId="30" xfId="0" applyFont="1" applyBorder="1" applyAlignment="1">
      <alignment vertical="center"/>
    </xf>
    <xf numFmtId="0" fontId="4" fillId="0" borderId="30" xfId="0" applyFont="1" applyBorder="1" applyAlignment="1" applyProtection="1">
      <alignment vertical="center"/>
    </xf>
    <xf numFmtId="0" fontId="4" fillId="0" borderId="30" xfId="0" applyFont="1" applyFill="1" applyBorder="1" applyAlignment="1" applyProtection="1">
      <alignment vertical="center"/>
    </xf>
    <xf numFmtId="0" fontId="4" fillId="0" borderId="29" xfId="0" applyFont="1" applyFill="1" applyBorder="1" applyAlignment="1">
      <alignment horizontal="right" vertical="center"/>
    </xf>
    <xf numFmtId="0" fontId="4" fillId="0" borderId="29" xfId="0" applyFont="1" applyBorder="1" applyAlignment="1" applyProtection="1">
      <alignment horizontal="left" vertical="center"/>
    </xf>
    <xf numFmtId="0" fontId="20" fillId="27" borderId="42" xfId="0" applyFont="1" applyFill="1" applyBorder="1" applyAlignment="1" applyProtection="1">
      <alignment horizontal="center" vertical="top" wrapText="1"/>
    </xf>
    <xf numFmtId="0" fontId="20" fillId="27" borderId="58" xfId="0" applyFont="1" applyFill="1" applyBorder="1" applyAlignment="1" applyProtection="1">
      <alignment horizontal="center" wrapText="1"/>
    </xf>
    <xf numFmtId="0" fontId="20" fillId="27" borderId="0" xfId="0" applyFont="1" applyFill="1" applyBorder="1" applyAlignment="1" applyProtection="1">
      <alignment horizontal="center" vertical="top" wrapText="1"/>
    </xf>
    <xf numFmtId="0" fontId="20" fillId="27" borderId="0" xfId="0" applyFont="1" applyFill="1" applyBorder="1" applyAlignment="1" applyProtection="1">
      <alignment horizontal="center" wrapText="1"/>
    </xf>
    <xf numFmtId="0" fontId="20" fillId="0" borderId="37" xfId="0" applyNumberFormat="1" applyFont="1" applyFill="1" applyBorder="1" applyAlignment="1" applyProtection="1">
      <alignment horizontal="center" vertical="center"/>
    </xf>
    <xf numFmtId="0" fontId="187" fillId="0" borderId="0" xfId="232" applyFont="1" applyFill="1" applyAlignment="1" applyProtection="1">
      <alignment wrapText="1"/>
    </xf>
    <xf numFmtId="0" fontId="4" fillId="0" borderId="29" xfId="0" applyFont="1" applyBorder="1" applyAlignment="1" applyProtection="1">
      <alignment horizontal="center" vertical="center"/>
    </xf>
    <xf numFmtId="0" fontId="40" fillId="61" borderId="0" xfId="0" applyFont="1" applyFill="1" applyAlignment="1">
      <alignment horizontal="left" vertical="center"/>
    </xf>
    <xf numFmtId="0" fontId="26" fillId="61" borderId="0" xfId="0" applyFont="1" applyFill="1" applyAlignment="1" applyProtection="1">
      <alignment wrapText="1"/>
    </xf>
    <xf numFmtId="0" fontId="0" fillId="0" borderId="11" xfId="0" applyBorder="1"/>
    <xf numFmtId="0" fontId="0" fillId="61" borderId="11" xfId="0" applyFill="1" applyBorder="1"/>
    <xf numFmtId="0" fontId="20" fillId="0" borderId="23" xfId="0" applyFont="1" applyFill="1" applyBorder="1" applyAlignment="1" applyProtection="1">
      <alignment horizontal="center" vertical="center" wrapText="1"/>
    </xf>
    <xf numFmtId="0" fontId="20" fillId="0" borderId="23" xfId="0" applyFont="1" applyFill="1" applyBorder="1" applyAlignment="1" applyProtection="1">
      <alignment vertical="center" wrapText="1"/>
    </xf>
    <xf numFmtId="0" fontId="96" fillId="0" borderId="23" xfId="0" applyFont="1" applyFill="1" applyBorder="1" applyAlignment="1" applyProtection="1">
      <alignment horizontal="center" vertical="center" wrapText="1"/>
    </xf>
    <xf numFmtId="0" fontId="4" fillId="0" borderId="11" xfId="0" applyFont="1" applyFill="1" applyBorder="1" applyAlignment="1">
      <alignment horizontal="left" vertical="top" wrapText="1"/>
    </xf>
    <xf numFmtId="0" fontId="73" fillId="0" borderId="0" xfId="0" applyFont="1"/>
    <xf numFmtId="0" fontId="20" fillId="0" borderId="137" xfId="0" applyFont="1" applyFill="1" applyBorder="1" applyAlignment="1" applyProtection="1">
      <alignment horizontal="left" vertical="center" wrapText="1"/>
    </xf>
    <xf numFmtId="0" fontId="20" fillId="0" borderId="37" xfId="0" applyFont="1" applyFill="1" applyBorder="1" applyAlignment="1" applyProtection="1">
      <alignment horizontal="left" vertical="center" wrapText="1"/>
    </xf>
    <xf numFmtId="1" fontId="19" fillId="0" borderId="23" xfId="0" applyNumberFormat="1" applyFont="1" applyFill="1" applyBorder="1" applyAlignment="1" applyProtection="1">
      <alignment horizontal="center" vertical="center"/>
    </xf>
    <xf numFmtId="0" fontId="73" fillId="0" borderId="0" xfId="0" applyFont="1" applyFill="1" applyBorder="1"/>
    <xf numFmtId="1" fontId="20" fillId="99" borderId="37" xfId="0" applyNumberFormat="1" applyFont="1" applyFill="1" applyBorder="1" applyAlignment="1" applyProtection="1">
      <alignment horizontal="center" vertical="center"/>
    </xf>
    <xf numFmtId="1" fontId="73" fillId="0" borderId="0" xfId="0" applyNumberFormat="1" applyFont="1"/>
    <xf numFmtId="0" fontId="73" fillId="0" borderId="48" xfId="0" applyFont="1" applyFill="1" applyBorder="1"/>
    <xf numFmtId="0" fontId="20" fillId="0" borderId="12" xfId="0" applyFont="1" applyFill="1" applyBorder="1" applyAlignment="1" applyProtection="1">
      <alignment horizontal="center" vertical="top" wrapText="1"/>
    </xf>
    <xf numFmtId="0" fontId="96" fillId="0" borderId="57" xfId="0" applyFont="1" applyFill="1" applyBorder="1" applyAlignment="1">
      <alignment horizontal="left"/>
    </xf>
    <xf numFmtId="0" fontId="96" fillId="0" borderId="48" xfId="0" applyFont="1" applyFill="1" applyBorder="1" applyAlignment="1">
      <alignment horizontal="left"/>
    </xf>
    <xf numFmtId="49" fontId="20" fillId="0" borderId="12" xfId="0" applyNumberFormat="1" applyFont="1" applyFill="1" applyBorder="1" applyAlignment="1" applyProtection="1">
      <alignment horizontal="center" vertical="top" wrapText="1"/>
    </xf>
    <xf numFmtId="49" fontId="20" fillId="0" borderId="25" xfId="0" applyNumberFormat="1" applyFont="1" applyFill="1" applyBorder="1" applyAlignment="1" applyProtection="1">
      <alignment horizontal="center" vertical="top" wrapText="1"/>
    </xf>
    <xf numFmtId="0" fontId="96" fillId="0" borderId="112" xfId="0" applyFont="1" applyFill="1" applyBorder="1" applyAlignment="1">
      <alignment horizontal="left" vertical="top"/>
    </xf>
    <xf numFmtId="0" fontId="96" fillId="0" borderId="24" xfId="0" applyFont="1" applyFill="1" applyBorder="1" applyAlignment="1">
      <alignment horizontal="left" vertical="top"/>
    </xf>
    <xf numFmtId="0" fontId="20" fillId="0" borderId="51" xfId="0" applyFont="1" applyFill="1" applyBorder="1" applyAlignment="1" applyProtection="1">
      <alignment vertical="center" wrapText="1"/>
    </xf>
    <xf numFmtId="0" fontId="20" fillId="0" borderId="137" xfId="0" applyFont="1" applyFill="1" applyBorder="1" applyAlignment="1" applyProtection="1">
      <alignment vertical="center" wrapText="1"/>
    </xf>
    <xf numFmtId="0" fontId="0" fillId="0" borderId="0" xfId="0" applyAlignment="1" applyProtection="1">
      <protection locked="0"/>
    </xf>
    <xf numFmtId="0" fontId="96" fillId="61" borderId="66" xfId="0" applyFont="1" applyFill="1" applyBorder="1" applyAlignment="1">
      <alignment horizontal="left" vertical="center" wrapText="1"/>
    </xf>
    <xf numFmtId="0" fontId="96" fillId="61" borderId="11" xfId="0" applyFont="1" applyFill="1" applyBorder="1" applyAlignment="1">
      <alignment horizontal="left" vertical="center" wrapText="1"/>
    </xf>
    <xf numFmtId="0" fontId="96" fillId="0" borderId="0" xfId="0" applyFont="1" applyAlignment="1">
      <alignment horizontal="left"/>
    </xf>
    <xf numFmtId="0" fontId="99" fillId="0" borderId="0" xfId="0" applyFont="1" applyAlignment="1"/>
    <xf numFmtId="0" fontId="0" fillId="0" borderId="0" xfId="0" applyAlignment="1"/>
    <xf numFmtId="0" fontId="7" fillId="0" borderId="0" xfId="0" applyFont="1" applyFill="1" applyProtection="1">
      <protection locked="0"/>
    </xf>
    <xf numFmtId="0" fontId="191" fillId="0" borderId="0" xfId="645" applyBorder="1" applyAlignment="1" applyProtection="1">
      <alignment horizontal="left" vertical="center" wrapText="1"/>
      <protection locked="0"/>
    </xf>
    <xf numFmtId="0" fontId="191" fillId="0" borderId="0" xfId="645" applyBorder="1" applyAlignment="1" applyProtection="1">
      <alignment vertical="center" wrapText="1"/>
      <protection locked="0"/>
    </xf>
    <xf numFmtId="0" fontId="106" fillId="0" borderId="0" xfId="0" applyFont="1" applyBorder="1" applyAlignment="1">
      <alignment vertical="top" wrapText="1"/>
    </xf>
    <xf numFmtId="0" fontId="4" fillId="0" borderId="0" xfId="0" applyFont="1" applyBorder="1"/>
    <xf numFmtId="0" fontId="90" fillId="0" borderId="11" xfId="0" applyFont="1" applyBorder="1" applyAlignment="1">
      <alignment vertical="center"/>
    </xf>
    <xf numFmtId="0" fontId="110" fillId="0" borderId="11" xfId="0" applyFont="1" applyFill="1" applyBorder="1" applyAlignment="1">
      <alignment vertical="center" wrapText="1"/>
    </xf>
    <xf numFmtId="0" fontId="90" fillId="100" borderId="30" xfId="0" applyFont="1" applyFill="1" applyBorder="1" applyAlignment="1">
      <alignment vertical="center"/>
    </xf>
    <xf numFmtId="0" fontId="90" fillId="100" borderId="11" xfId="0" applyFont="1" applyFill="1" applyBorder="1" applyAlignment="1">
      <alignment vertical="center"/>
    </xf>
    <xf numFmtId="0" fontId="34" fillId="0" borderId="0" xfId="0" applyFont="1" applyAlignment="1" applyProtection="1">
      <alignment horizontal="left"/>
    </xf>
    <xf numFmtId="0" fontId="26" fillId="0" borderId="0" xfId="0" applyFont="1" applyAlignment="1" applyProtection="1">
      <alignment horizontal="left"/>
    </xf>
    <xf numFmtId="0" fontId="0" fillId="0" borderId="0" xfId="0" applyAlignment="1" applyProtection="1">
      <alignment horizontal="left" vertical="top"/>
    </xf>
    <xf numFmtId="0" fontId="96" fillId="0" borderId="0" xfId="0" applyFont="1" applyAlignment="1" applyProtection="1">
      <alignment horizontal="left" indent="40"/>
    </xf>
    <xf numFmtId="0" fontId="13" fillId="61" borderId="0" xfId="0" applyFont="1" applyFill="1" applyAlignment="1" applyProtection="1">
      <alignment horizontal="left" vertical="center" wrapText="1"/>
    </xf>
    <xf numFmtId="0" fontId="99" fillId="61" borderId="0" xfId="0" applyFont="1" applyFill="1" applyAlignment="1" applyProtection="1">
      <alignment horizontal="left" indent="40"/>
    </xf>
    <xf numFmtId="0" fontId="96" fillId="0" borderId="0" xfId="0" applyFont="1" applyAlignment="1" applyProtection="1">
      <alignment horizontal="left" indent="30"/>
    </xf>
    <xf numFmtId="0" fontId="105" fillId="0" borderId="0" xfId="147" applyFont="1" applyAlignment="1" applyProtection="1">
      <alignment horizontal="left" indent="30"/>
    </xf>
    <xf numFmtId="0" fontId="0" fillId="0" borderId="0" xfId="0" applyAlignment="1" applyProtection="1">
      <alignment horizontal="left"/>
    </xf>
    <xf numFmtId="0" fontId="4" fillId="0" borderId="0" xfId="0" applyFont="1" applyFill="1" applyAlignment="1" applyProtection="1">
      <alignment horizontal="left" vertical="top"/>
    </xf>
    <xf numFmtId="0" fontId="90" fillId="61" borderId="11" xfId="0" applyFont="1" applyFill="1" applyBorder="1" applyAlignment="1" applyProtection="1">
      <alignment vertical="top" wrapText="1"/>
    </xf>
    <xf numFmtId="0" fontId="90" fillId="61" borderId="11" xfId="0" applyFont="1" applyFill="1" applyBorder="1" applyAlignment="1" applyProtection="1">
      <alignment vertical="top"/>
    </xf>
    <xf numFmtId="0" fontId="0" fillId="65" borderId="11" xfId="0" applyFill="1" applyBorder="1" applyAlignment="1" applyProtection="1">
      <alignment vertical="top" wrapText="1"/>
    </xf>
    <xf numFmtId="0" fontId="0" fillId="80" borderId="11" xfId="0" applyFill="1" applyBorder="1" applyAlignment="1" applyProtection="1">
      <alignment vertical="top" wrapText="1"/>
    </xf>
    <xf numFmtId="0" fontId="111" fillId="61" borderId="11" xfId="0" applyFont="1" applyFill="1" applyBorder="1" applyAlignment="1" applyProtection="1">
      <alignment vertical="top" wrapText="1"/>
    </xf>
    <xf numFmtId="0" fontId="0" fillId="80" borderId="11" xfId="0" applyFill="1" applyBorder="1" applyAlignment="1" applyProtection="1">
      <alignment vertical="top"/>
    </xf>
    <xf numFmtId="0" fontId="0" fillId="64" borderId="11" xfId="0" applyFill="1" applyBorder="1" applyAlignment="1" applyProtection="1">
      <alignment vertical="top" wrapText="1"/>
    </xf>
    <xf numFmtId="0" fontId="0" fillId="64" borderId="11" xfId="0" applyFill="1" applyBorder="1" applyAlignment="1" applyProtection="1">
      <alignment vertical="top"/>
    </xf>
    <xf numFmtId="0" fontId="23" fillId="61" borderId="11" xfId="0" applyFont="1" applyFill="1" applyBorder="1" applyAlignment="1" applyProtection="1">
      <alignment vertical="top"/>
    </xf>
    <xf numFmtId="0" fontId="23" fillId="61" borderId="11" xfId="0" applyFont="1" applyFill="1" applyBorder="1" applyAlignment="1" applyProtection="1">
      <alignment vertical="top" wrapText="1"/>
    </xf>
    <xf numFmtId="0" fontId="23" fillId="0" borderId="11" xfId="0" applyFont="1" applyFill="1" applyBorder="1" applyAlignment="1" applyProtection="1">
      <alignment vertical="top"/>
    </xf>
    <xf numFmtId="0" fontId="0" fillId="0" borderId="22" xfId="0" applyFill="1" applyBorder="1" applyAlignment="1" applyProtection="1">
      <alignment vertical="top"/>
    </xf>
    <xf numFmtId="0" fontId="20" fillId="61" borderId="11" xfId="0" applyFont="1" applyFill="1" applyBorder="1" applyAlignment="1">
      <alignment horizontal="left" vertical="center" wrapText="1"/>
    </xf>
    <xf numFmtId="0" fontId="20" fillId="61" borderId="11" xfId="0" applyFont="1" applyFill="1" applyBorder="1" applyAlignment="1">
      <alignment horizontal="left" vertical="center"/>
    </xf>
    <xf numFmtId="0" fontId="20" fillId="61" borderId="11" xfId="0" applyFont="1" applyFill="1" applyBorder="1" applyAlignment="1">
      <alignment vertical="center" wrapText="1"/>
    </xf>
    <xf numFmtId="0" fontId="20" fillId="0" borderId="11" xfId="0" applyFont="1" applyFill="1" applyBorder="1" applyAlignment="1">
      <alignment vertical="center" wrapText="1"/>
    </xf>
    <xf numFmtId="0" fontId="4"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99" fillId="0" borderId="0" xfId="0" applyFont="1" applyAlignment="1" applyProtection="1">
      <protection locked="0"/>
    </xf>
    <xf numFmtId="0" fontId="99" fillId="0" borderId="0" xfId="0" applyFont="1" applyAlignment="1"/>
    <xf numFmtId="0" fontId="5" fillId="61" borderId="0" xfId="0" applyFont="1" applyFill="1" applyAlignment="1">
      <alignment horizontal="left" vertical="center" wrapText="1"/>
    </xf>
    <xf numFmtId="0" fontId="5" fillId="73" borderId="0" xfId="0" applyFont="1" applyFill="1" applyAlignment="1">
      <alignment horizontal="left" vertical="center" wrapText="1"/>
    </xf>
    <xf numFmtId="0" fontId="99" fillId="0" borderId="0" xfId="0" applyFont="1" applyAlignment="1" applyProtection="1">
      <protection locked="0"/>
    </xf>
    <xf numFmtId="0" fontId="13" fillId="0" borderId="0" xfId="0" applyFont="1" applyFill="1" applyAlignment="1">
      <alignment horizontal="left" vertical="center"/>
    </xf>
    <xf numFmtId="0" fontId="20" fillId="61" borderId="29" xfId="147" applyFont="1" applyFill="1" applyBorder="1" applyAlignment="1" applyProtection="1">
      <alignment vertical="top" wrapText="1"/>
    </xf>
    <xf numFmtId="0" fontId="20" fillId="61" borderId="0" xfId="0" applyFont="1" applyFill="1" applyAlignment="1">
      <alignment wrapText="1"/>
    </xf>
    <xf numFmtId="0" fontId="20" fillId="61" borderId="26" xfId="0" applyFont="1" applyFill="1" applyBorder="1" applyAlignment="1">
      <alignment horizontal="left" vertical="center"/>
    </xf>
    <xf numFmtId="0" fontId="20" fillId="61" borderId="27" xfId="0" applyFont="1" applyFill="1" applyBorder="1" applyAlignment="1">
      <alignment horizontal="left" vertical="center"/>
    </xf>
    <xf numFmtId="0" fontId="0" fillId="0" borderId="0" xfId="0" applyFill="1" applyBorder="1" applyAlignment="1">
      <alignment horizontal="center" vertical="center"/>
    </xf>
    <xf numFmtId="0" fontId="4" fillId="0" borderId="0" xfId="0" applyFont="1" applyFill="1" applyBorder="1" applyAlignment="1">
      <alignment horizontal="center" vertical="center"/>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0" fontId="5" fillId="0" borderId="0" xfId="0" applyFont="1" applyBorder="1" applyAlignment="1">
      <alignment horizontal="left" vertical="center" wrapText="1"/>
    </xf>
    <xf numFmtId="0" fontId="4" fillId="66" borderId="30" xfId="0" applyFont="1" applyFill="1" applyBorder="1" applyAlignment="1">
      <alignment vertical="center" wrapText="1"/>
    </xf>
    <xf numFmtId="0" fontId="44" fillId="0" borderId="0" xfId="0" applyFont="1" applyAlignment="1">
      <alignment horizontal="center" vertical="center" wrapText="1"/>
    </xf>
    <xf numFmtId="0" fontId="0" fillId="0" borderId="0" xfId="0" applyBorder="1" applyAlignment="1">
      <alignment vertical="center"/>
    </xf>
    <xf numFmtId="0" fontId="4" fillId="61" borderId="0" xfId="0" applyFont="1" applyFill="1" applyBorder="1" applyAlignment="1">
      <alignment horizontal="center" vertical="center"/>
    </xf>
    <xf numFmtId="0" fontId="0" fillId="61" borderId="0" xfId="0" applyFont="1" applyFill="1" applyBorder="1" applyAlignment="1">
      <alignment horizontal="center" vertical="center"/>
    </xf>
    <xf numFmtId="0" fontId="4" fillId="61" borderId="22" xfId="0" applyFont="1" applyFill="1" applyBorder="1" applyAlignment="1">
      <alignment vertical="center" wrapText="1"/>
    </xf>
    <xf numFmtId="0" fontId="4" fillId="61" borderId="11" xfId="0" applyFont="1" applyFill="1" applyBorder="1" applyAlignment="1">
      <alignment horizontal="left" vertical="top" wrapText="1"/>
    </xf>
    <xf numFmtId="0" fontId="99" fillId="0" borderId="0" xfId="0" applyFont="1" applyAlignment="1" applyProtection="1">
      <protection locked="0"/>
    </xf>
    <xf numFmtId="0" fontId="99" fillId="0" borderId="0" xfId="0" applyFont="1" applyAlignment="1"/>
    <xf numFmtId="0" fontId="20" fillId="61" borderId="11" xfId="0" applyFont="1" applyFill="1" applyBorder="1" applyAlignment="1">
      <alignment horizontal="left" vertical="top" wrapText="1"/>
    </xf>
    <xf numFmtId="0" fontId="106" fillId="61" borderId="11" xfId="0" applyFont="1" applyFill="1" applyBorder="1" applyAlignment="1">
      <alignment horizontal="left" vertical="top" wrapText="1"/>
    </xf>
    <xf numFmtId="0" fontId="20" fillId="0" borderId="11" xfId="0" applyFont="1" applyFill="1" applyBorder="1" applyAlignment="1">
      <alignment vertical="top" wrapText="1"/>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0" fontId="139" fillId="0" borderId="0" xfId="0" applyFont="1" applyBorder="1"/>
    <xf numFmtId="0" fontId="139" fillId="0" borderId="0" xfId="0" applyFont="1" applyFill="1" applyBorder="1" applyAlignment="1">
      <alignment horizontal="left"/>
    </xf>
    <xf numFmtId="0" fontId="23" fillId="0" borderId="32" xfId="0" applyFont="1" applyFill="1" applyBorder="1" applyAlignment="1">
      <alignment horizontal="left"/>
    </xf>
    <xf numFmtId="0" fontId="105" fillId="0" borderId="0" xfId="147" applyFont="1" applyAlignment="1" applyProtection="1">
      <alignment horizontal="left"/>
      <protection locked="0"/>
    </xf>
    <xf numFmtId="0" fontId="0" fillId="0" borderId="21" xfId="0" applyBorder="1" applyAlignment="1">
      <alignment horizontal="center" vertical="center"/>
    </xf>
    <xf numFmtId="0" fontId="21" fillId="0" borderId="141" xfId="0" applyFont="1" applyBorder="1" applyAlignment="1">
      <alignment horizontal="center" vertical="center" wrapText="1"/>
    </xf>
    <xf numFmtId="0" fontId="99" fillId="0" borderId="22" xfId="0" applyFont="1" applyBorder="1" applyAlignment="1">
      <alignment horizontal="center" vertical="center"/>
    </xf>
    <xf numFmtId="0" fontId="20" fillId="61" borderId="11" xfId="0" applyFont="1" applyFill="1" applyBorder="1" applyAlignment="1">
      <alignment horizontal="left" vertical="center" wrapText="1"/>
    </xf>
    <xf numFmtId="0" fontId="20" fillId="61" borderId="11" xfId="0" applyFont="1" applyFill="1" applyBorder="1" applyAlignment="1">
      <alignment horizontal="left" vertical="top" wrapText="1"/>
    </xf>
    <xf numFmtId="0" fontId="4" fillId="0" borderId="11" xfId="0" applyFont="1" applyBorder="1" applyAlignment="1">
      <alignment horizontal="left" vertical="top" wrapText="1"/>
    </xf>
    <xf numFmtId="0" fontId="20" fillId="0" borderId="11" xfId="0" applyFont="1" applyFill="1" applyBorder="1" applyAlignment="1">
      <alignment horizontal="left" vertical="top" wrapText="1"/>
    </xf>
    <xf numFmtId="0" fontId="13" fillId="0" borderId="0" xfId="0" applyFont="1" applyFill="1" applyAlignment="1">
      <alignment horizontal="left" vertical="center" wrapText="1"/>
    </xf>
    <xf numFmtId="0" fontId="99" fillId="0" borderId="0" xfId="0" applyFont="1" applyAlignment="1" applyProtection="1">
      <protection locked="0"/>
    </xf>
    <xf numFmtId="0" fontId="99" fillId="0" borderId="0" xfId="0" applyFont="1" applyAlignment="1"/>
    <xf numFmtId="0" fontId="13" fillId="0" borderId="0" xfId="0" applyFont="1" applyFill="1" applyAlignment="1">
      <alignment horizontal="left" vertical="center"/>
    </xf>
    <xf numFmtId="0" fontId="2" fillId="0" borderId="0" xfId="0" applyFont="1" applyFill="1" applyBorder="1" applyAlignment="1">
      <alignment horizontal="center" vertical="center"/>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1" xfId="0" applyFont="1" applyBorder="1" applyAlignment="1">
      <alignment horizontal="left" vertical="top"/>
    </xf>
    <xf numFmtId="0" fontId="20" fillId="61" borderId="11" xfId="0" applyFont="1" applyFill="1" applyBorder="1" applyAlignment="1">
      <alignment horizontal="left" vertical="top"/>
    </xf>
    <xf numFmtId="0" fontId="20" fillId="0" borderId="11" xfId="0" applyFont="1" applyFill="1" applyBorder="1" applyAlignment="1">
      <alignment horizontal="left" vertical="top" wrapText="1"/>
    </xf>
    <xf numFmtId="0" fontId="13" fillId="0" borderId="0" xfId="0" applyFont="1" applyFill="1" applyAlignment="1">
      <alignment horizontal="left" vertical="center" wrapText="1"/>
    </xf>
    <xf numFmtId="0" fontId="99" fillId="0" borderId="0" xfId="0" applyFont="1" applyAlignment="1" applyProtection="1">
      <protection locked="0"/>
    </xf>
    <xf numFmtId="0" fontId="99" fillId="0" borderId="0" xfId="0" applyFont="1" applyAlignment="1"/>
    <xf numFmtId="0" fontId="13" fillId="0" borderId="0" xfId="0" applyFont="1" applyFill="1" applyAlignment="1">
      <alignment horizontal="left" vertical="center"/>
    </xf>
    <xf numFmtId="0" fontId="99" fillId="0" borderId="22" xfId="0" applyFont="1" applyBorder="1"/>
    <xf numFmtId="0" fontId="4" fillId="0" borderId="20" xfId="0" applyFont="1" applyBorder="1" applyAlignment="1">
      <alignment horizontal="left" vertical="top" wrapText="1"/>
    </xf>
    <xf numFmtId="0" fontId="13" fillId="101" borderId="0" xfId="0" applyFont="1" applyFill="1" applyAlignment="1">
      <alignment horizontal="left" vertical="center"/>
    </xf>
    <xf numFmtId="0" fontId="5" fillId="101" borderId="0" xfId="0" applyFont="1" applyFill="1" applyAlignment="1">
      <alignment horizontal="left" vertical="center" wrapText="1"/>
    </xf>
    <xf numFmtId="0" fontId="134" fillId="61" borderId="0" xfId="0" applyFont="1" applyFill="1"/>
    <xf numFmtId="0" fontId="23" fillId="0" borderId="0" xfId="0" applyFont="1" applyFill="1" applyProtection="1"/>
    <xf numFmtId="0" fontId="195" fillId="0" borderId="0" xfId="0" applyFont="1" applyProtection="1"/>
    <xf numFmtId="0" fontId="195" fillId="0" borderId="0" xfId="0" applyFont="1" applyFill="1" applyProtection="1"/>
    <xf numFmtId="0" fontId="103" fillId="61" borderId="0" xfId="0" applyFont="1" applyFill="1" applyBorder="1" applyAlignment="1">
      <alignment horizontal="center" vertical="center"/>
    </xf>
    <xf numFmtId="0" fontId="20" fillId="61" borderId="11" xfId="0" applyFont="1" applyFill="1" applyBorder="1" applyAlignment="1">
      <alignment vertical="center" wrapText="1"/>
    </xf>
    <xf numFmtId="0" fontId="20" fillId="0" borderId="11" xfId="0" applyFont="1" applyFill="1" applyBorder="1" applyAlignment="1">
      <alignment horizontal="left" vertical="top" wrapText="1"/>
    </xf>
    <xf numFmtId="0" fontId="4" fillId="0" borderId="22" xfId="0" applyFont="1" applyFill="1" applyBorder="1" applyAlignment="1">
      <alignment horizontal="center" vertical="center" wrapText="1"/>
    </xf>
    <xf numFmtId="0" fontId="20" fillId="61" borderId="20" xfId="0" applyFont="1" applyFill="1" applyBorder="1" applyAlignment="1">
      <alignment horizontal="left" vertical="top"/>
    </xf>
    <xf numFmtId="0" fontId="20" fillId="61" borderId="11" xfId="0" applyFont="1" applyFill="1" applyBorder="1" applyAlignment="1">
      <alignment vertical="center" wrapText="1"/>
    </xf>
    <xf numFmtId="0" fontId="4"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wrapText="1"/>
    </xf>
    <xf numFmtId="0" fontId="4" fillId="0" borderId="31" xfId="0" applyFont="1" applyFill="1" applyBorder="1" applyAlignment="1">
      <alignment vertical="center" wrapText="1"/>
    </xf>
    <xf numFmtId="0" fontId="0" fillId="61" borderId="0" xfId="0" applyFill="1" applyBorder="1" applyAlignment="1">
      <alignment horizontal="center" vertical="center"/>
    </xf>
    <xf numFmtId="0" fontId="4"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61" borderId="11" xfId="0" quotePrefix="1" applyFont="1" applyFill="1" applyBorder="1" applyAlignment="1">
      <alignment vertical="center" wrapText="1"/>
    </xf>
    <xf numFmtId="0" fontId="20" fillId="61" borderId="11" xfId="0" applyFont="1" applyFill="1" applyBorder="1" applyAlignment="1">
      <alignment vertical="center" wrapText="1"/>
    </xf>
    <xf numFmtId="0" fontId="20" fillId="61" borderId="11" xfId="0" applyFont="1" applyFill="1" applyBorder="1" applyAlignment="1">
      <alignment vertical="center" wrapText="1"/>
    </xf>
    <xf numFmtId="0" fontId="20" fillId="0" borderId="11" xfId="0" applyFont="1" applyFill="1" applyBorder="1" applyAlignment="1">
      <alignment vertical="center" wrapText="1"/>
    </xf>
    <xf numFmtId="0" fontId="20" fillId="61" borderId="11" xfId="0" applyFont="1" applyFill="1" applyBorder="1" applyAlignment="1">
      <alignment horizontal="left" vertical="center" wrapText="1"/>
    </xf>
    <xf numFmtId="0" fontId="198" fillId="0" borderId="0" xfId="0" applyFont="1"/>
    <xf numFmtId="9" fontId="20" fillId="94" borderId="12" xfId="189" applyFont="1" applyFill="1" applyBorder="1" applyAlignment="1" applyProtection="1">
      <alignment horizontal="center" vertical="top"/>
    </xf>
    <xf numFmtId="164" fontId="20" fillId="95" borderId="23" xfId="189" applyNumberFormat="1" applyFont="1" applyFill="1" applyBorder="1" applyAlignment="1" applyProtection="1">
      <alignment horizontal="center" vertical="center" wrapText="1"/>
    </xf>
    <xf numFmtId="164" fontId="20" fillId="95" borderId="12" xfId="189" applyNumberFormat="1" applyFont="1" applyFill="1" applyBorder="1" applyAlignment="1" applyProtection="1">
      <alignment horizontal="center" vertical="top"/>
    </xf>
    <xf numFmtId="164" fontId="20" fillId="0" borderId="25" xfId="189" applyNumberFormat="1" applyFont="1" applyBorder="1" applyAlignment="1" applyProtection="1">
      <alignment horizontal="center" vertical="top"/>
    </xf>
    <xf numFmtId="164" fontId="20" fillId="0" borderId="12" xfId="189" applyNumberFormat="1" applyFont="1" applyBorder="1" applyAlignment="1" applyProtection="1">
      <alignment horizontal="center"/>
    </xf>
    <xf numFmtId="164" fontId="20" fillId="96" borderId="23" xfId="189" applyNumberFormat="1" applyFont="1" applyFill="1" applyBorder="1" applyAlignment="1" applyProtection="1">
      <alignment horizontal="center" vertical="center"/>
    </xf>
    <xf numFmtId="164" fontId="20" fillId="96" borderId="12" xfId="189" applyNumberFormat="1" applyFont="1" applyFill="1" applyBorder="1" applyAlignment="1" applyProtection="1">
      <alignment horizontal="center" vertical="top"/>
    </xf>
    <xf numFmtId="1" fontId="7" fillId="26" borderId="37" xfId="0" applyNumberFormat="1" applyFont="1" applyFill="1" applyBorder="1" applyAlignment="1" applyProtection="1">
      <alignment horizontal="center" vertical="center"/>
      <protection locked="0"/>
    </xf>
    <xf numFmtId="10" fontId="7" fillId="23" borderId="37" xfId="189" applyNumberFormat="1" applyFont="1" applyFill="1" applyBorder="1" applyAlignment="1" applyProtection="1">
      <alignment horizontal="center" vertical="center" wrapText="1"/>
    </xf>
    <xf numFmtId="0" fontId="197" fillId="0" borderId="0" xfId="0" applyFont="1"/>
    <xf numFmtId="1" fontId="97" fillId="102" borderId="37" xfId="189" applyNumberFormat="1" applyFont="1" applyFill="1" applyBorder="1" applyAlignment="1" applyProtection="1">
      <alignment horizontal="center" vertical="center" wrapText="1"/>
    </xf>
    <xf numFmtId="10" fontId="97" fillId="23" borderId="37" xfId="189" applyNumberFormat="1" applyFont="1" applyFill="1" applyBorder="1" applyAlignment="1" applyProtection="1">
      <alignment horizontal="center" vertical="center" wrapText="1"/>
    </xf>
    <xf numFmtId="1" fontId="19" fillId="26" borderId="37" xfId="0" applyNumberFormat="1" applyFont="1" applyFill="1" applyBorder="1" applyAlignment="1" applyProtection="1">
      <alignment horizontal="center" vertical="center"/>
      <protection locked="0"/>
    </xf>
    <xf numFmtId="10" fontId="19" fillId="23" borderId="37" xfId="189" applyNumberFormat="1" applyFont="1" applyFill="1" applyBorder="1" applyAlignment="1" applyProtection="1">
      <alignment horizontal="center" vertical="center" wrapText="1"/>
    </xf>
    <xf numFmtId="10" fontId="207" fillId="77" borderId="37" xfId="189" applyNumberFormat="1" applyFont="1" applyFill="1" applyBorder="1" applyAlignment="1" applyProtection="1">
      <alignment horizontal="center" vertical="center" wrapText="1"/>
    </xf>
    <xf numFmtId="0" fontId="99" fillId="0" borderId="0" xfId="0" applyFont="1" applyBorder="1" applyAlignment="1" applyProtection="1">
      <alignment horizontal="center" vertical="center"/>
    </xf>
    <xf numFmtId="0" fontId="20" fillId="0" borderId="0" xfId="232" applyFont="1" applyAlignment="1" applyProtection="1"/>
    <xf numFmtId="0" fontId="20" fillId="61" borderId="11" xfId="0" applyFont="1" applyFill="1" applyBorder="1" applyAlignment="1">
      <alignment vertical="center" wrapText="1"/>
    </xf>
    <xf numFmtId="0" fontId="93" fillId="0" borderId="0" xfId="0" applyFont="1" applyBorder="1" applyAlignment="1">
      <alignment wrapText="1"/>
    </xf>
    <xf numFmtId="0" fontId="96" fillId="0" borderId="142" xfId="0" applyFont="1" applyBorder="1" applyAlignment="1">
      <alignment vertical="center" wrapText="1"/>
    </xf>
    <xf numFmtId="0" fontId="5" fillId="73" borderId="0" xfId="0" applyFont="1" applyFill="1" applyAlignment="1">
      <alignment horizontal="left" vertical="center" wrapText="1"/>
    </xf>
    <xf numFmtId="0" fontId="106" fillId="61" borderId="0" xfId="0" applyFont="1" applyFill="1" applyBorder="1" applyAlignment="1">
      <alignment horizontal="center" vertical="center" wrapText="1"/>
    </xf>
    <xf numFmtId="0" fontId="99" fillId="0" borderId="0" xfId="0" applyFont="1" applyAlignment="1" applyProtection="1">
      <protection locked="0"/>
    </xf>
    <xf numFmtId="0" fontId="93" fillId="0" borderId="142" xfId="0" applyFont="1" applyBorder="1" applyAlignment="1">
      <alignment horizontal="center" vertical="center"/>
    </xf>
    <xf numFmtId="0" fontId="96" fillId="0" borderId="149" xfId="0" applyFont="1" applyFill="1" applyBorder="1" applyAlignment="1">
      <alignment horizontal="left" vertical="top" wrapText="1"/>
    </xf>
    <xf numFmtId="0" fontId="96" fillId="0" borderId="117" xfId="0" applyFont="1" applyBorder="1" applyAlignment="1">
      <alignment horizontal="left" vertical="top"/>
    </xf>
    <xf numFmtId="0" fontId="96" fillId="0" borderId="117" xfId="0" applyFont="1" applyBorder="1" applyAlignment="1">
      <alignment horizontal="left" vertical="top" wrapText="1"/>
    </xf>
    <xf numFmtId="0" fontId="1" fillId="0" borderId="0" xfId="0" applyFont="1" applyBorder="1" applyAlignment="1">
      <alignment horizontal="left"/>
    </xf>
    <xf numFmtId="0" fontId="113"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xf numFmtId="0" fontId="113" fillId="0" borderId="0" xfId="0" applyFont="1" applyBorder="1" applyAlignment="1">
      <alignment vertical="top"/>
    </xf>
    <xf numFmtId="0" fontId="96" fillId="0" borderId="142" xfId="0" applyFont="1" applyFill="1" applyBorder="1" applyAlignment="1">
      <alignment horizontal="left" vertical="top" wrapText="1"/>
    </xf>
    <xf numFmtId="0" fontId="125" fillId="0" borderId="37" xfId="0" applyFont="1" applyFill="1" applyBorder="1" applyAlignment="1">
      <alignment horizontal="center" vertical="center"/>
    </xf>
    <xf numFmtId="0" fontId="96" fillId="0" borderId="142" xfId="0" applyFont="1" applyBorder="1" applyAlignment="1">
      <alignment horizontal="left" vertical="top" wrapText="1"/>
    </xf>
    <xf numFmtId="0" fontId="102" fillId="0" borderId="112" xfId="0" applyFont="1" applyFill="1" applyBorder="1" applyAlignment="1">
      <alignment horizontal="center" vertical="center"/>
    </xf>
    <xf numFmtId="0" fontId="125" fillId="0" borderId="0" xfId="0" applyFont="1" applyFill="1" applyBorder="1" applyAlignment="1">
      <alignment horizontal="center" vertical="center"/>
    </xf>
    <xf numFmtId="0" fontId="96" fillId="0" borderId="36" xfId="0" applyFont="1" applyBorder="1" applyAlignment="1">
      <alignment horizontal="left" vertical="top" wrapText="1"/>
    </xf>
    <xf numFmtId="0" fontId="96" fillId="0" borderId="119" xfId="0" applyFont="1" applyFill="1" applyBorder="1" applyAlignment="1">
      <alignment horizontal="left" vertical="top" wrapText="1"/>
    </xf>
    <xf numFmtId="0" fontId="96" fillId="0" borderId="19" xfId="0" applyFont="1" applyBorder="1" applyAlignment="1">
      <alignment horizontal="left" vertical="top" wrapText="1"/>
    </xf>
    <xf numFmtId="0" fontId="96" fillId="0" borderId="151" xfId="0" applyFont="1" applyBorder="1" applyAlignment="1">
      <alignment horizontal="left" vertical="top"/>
    </xf>
    <xf numFmtId="0" fontId="4" fillId="0" borderId="117" xfId="0" applyFont="1" applyFill="1" applyBorder="1" applyAlignment="1" applyProtection="1">
      <alignment horizontal="left" vertical="center" wrapText="1"/>
    </xf>
    <xf numFmtId="0" fontId="96" fillId="0" borderId="143" xfId="0" applyFont="1" applyBorder="1" applyAlignment="1">
      <alignment horizontal="left" vertical="top" wrapText="1"/>
    </xf>
    <xf numFmtId="0" fontId="96" fillId="0" borderId="19" xfId="0" applyFont="1" applyFill="1" applyBorder="1" applyAlignment="1">
      <alignment horizontal="left" vertical="top" wrapText="1"/>
    </xf>
    <xf numFmtId="0" fontId="4" fillId="0" borderId="151" xfId="0" applyFont="1" applyFill="1" applyBorder="1" applyAlignment="1" applyProtection="1">
      <alignment horizontal="left" vertical="center" wrapText="1"/>
    </xf>
    <xf numFmtId="0" fontId="96" fillId="0" borderId="36" xfId="0" applyFont="1" applyFill="1" applyBorder="1" applyAlignment="1">
      <alignment horizontal="left" vertical="top" wrapText="1"/>
    </xf>
    <xf numFmtId="0" fontId="4" fillId="0" borderId="82" xfId="0" applyFont="1" applyFill="1" applyBorder="1" applyAlignment="1" applyProtection="1">
      <alignment horizontal="left" vertical="center" wrapText="1"/>
    </xf>
    <xf numFmtId="0" fontId="96" fillId="0" borderId="142" xfId="0" applyFont="1" applyFill="1" applyBorder="1" applyAlignment="1">
      <alignment horizontal="left" vertical="top" wrapText="1"/>
    </xf>
    <xf numFmtId="0" fontId="109" fillId="0" borderId="37" xfId="0" applyFont="1" applyBorder="1" applyAlignment="1">
      <alignment horizontal="center" vertical="center"/>
    </xf>
    <xf numFmtId="0" fontId="100" fillId="0" borderId="37" xfId="0" applyFont="1" applyBorder="1" applyAlignment="1">
      <alignment horizontal="center" vertical="center"/>
    </xf>
    <xf numFmtId="0" fontId="100" fillId="0" borderId="25" xfId="0" applyFont="1" applyBorder="1" applyAlignment="1">
      <alignment horizontal="center" vertical="center"/>
    </xf>
    <xf numFmtId="0" fontId="100" fillId="0" borderId="122" xfId="0" applyFont="1" applyBorder="1" applyAlignment="1">
      <alignment horizontal="center" vertical="center"/>
    </xf>
    <xf numFmtId="0" fontId="100" fillId="0" borderId="156" xfId="0" applyFont="1" applyBorder="1" applyAlignment="1">
      <alignment horizontal="center" vertical="center"/>
    </xf>
    <xf numFmtId="0" fontId="100" fillId="0" borderId="137" xfId="0" applyFont="1" applyBorder="1" applyAlignment="1">
      <alignment horizontal="center" vertical="center"/>
    </xf>
    <xf numFmtId="0" fontId="93" fillId="0" borderId="142" xfId="0" applyFont="1" applyBorder="1" applyAlignment="1">
      <alignment horizontal="center" vertical="center" wrapText="1"/>
    </xf>
    <xf numFmtId="0" fontId="210" fillId="0" borderId="25" xfId="0" applyFont="1" applyFill="1" applyBorder="1" applyAlignment="1">
      <alignment horizontal="center" vertical="center"/>
    </xf>
    <xf numFmtId="0" fontId="96" fillId="0" borderId="150" xfId="0" applyFont="1" applyFill="1" applyBorder="1" applyAlignment="1">
      <alignment horizontal="left" vertical="top" wrapText="1"/>
    </xf>
    <xf numFmtId="0" fontId="100" fillId="0" borderId="23" xfId="0" applyFont="1" applyBorder="1" applyAlignment="1">
      <alignment horizontal="center" vertical="center"/>
    </xf>
    <xf numFmtId="0" fontId="109" fillId="0" borderId="23" xfId="0" applyFont="1" applyBorder="1" applyAlignment="1">
      <alignment horizontal="center" vertical="center"/>
    </xf>
    <xf numFmtId="0" fontId="100" fillId="0" borderId="25" xfId="0" applyFont="1" applyBorder="1" applyAlignment="1">
      <alignment horizontal="center" vertical="center"/>
    </xf>
    <xf numFmtId="0" fontId="100" fillId="0" borderId="56" xfId="0" applyFont="1" applyBorder="1" applyAlignment="1">
      <alignment horizontal="center" vertical="center"/>
    </xf>
    <xf numFmtId="0" fontId="100" fillId="0" borderId="12" xfId="0" applyFont="1" applyFill="1" applyBorder="1" applyAlignment="1">
      <alignment horizontal="center" vertical="center"/>
    </xf>
    <xf numFmtId="0" fontId="96" fillId="0" borderId="151" xfId="0" applyFont="1" applyFill="1" applyBorder="1" applyAlignment="1">
      <alignment horizontal="left" vertical="top"/>
    </xf>
    <xf numFmtId="0" fontId="96" fillId="0" borderId="117" xfId="0" applyFont="1" applyFill="1" applyBorder="1" applyAlignment="1">
      <alignment horizontal="left" vertical="top" wrapText="1"/>
    </xf>
    <xf numFmtId="0" fontId="96" fillId="0" borderId="151" xfId="0" applyFont="1" applyFill="1" applyBorder="1" applyAlignment="1">
      <alignment horizontal="left" vertical="center" wrapText="1"/>
    </xf>
    <xf numFmtId="0" fontId="99" fillId="0" borderId="55" xfId="0" applyFont="1" applyFill="1" applyBorder="1" applyAlignment="1">
      <alignment horizontal="center"/>
    </xf>
    <xf numFmtId="0" fontId="100" fillId="0" borderId="23" xfId="0" applyFont="1" applyFill="1" applyBorder="1" applyAlignment="1">
      <alignment horizontal="center" vertical="center"/>
    </xf>
    <xf numFmtId="0" fontId="96" fillId="0" borderId="142" xfId="0" applyFont="1" applyFill="1" applyBorder="1" applyAlignment="1">
      <alignment horizontal="left" vertical="top" wrapText="1"/>
    </xf>
    <xf numFmtId="0" fontId="211" fillId="0" borderId="0" xfId="0" applyFont="1" applyAlignment="1">
      <alignment vertical="top"/>
    </xf>
    <xf numFmtId="0" fontId="212" fillId="61" borderId="0" xfId="0" applyFont="1" applyFill="1" applyBorder="1" applyAlignment="1">
      <alignment vertical="top" wrapText="1"/>
    </xf>
    <xf numFmtId="0" fontId="1" fillId="0" borderId="142" xfId="0" applyFont="1" applyFill="1" applyBorder="1" applyAlignment="1">
      <alignment horizontal="center" vertical="center"/>
    </xf>
    <xf numFmtId="10" fontId="1" fillId="0" borderId="142" xfId="0" applyNumberFormat="1" applyFont="1" applyFill="1" applyBorder="1" applyAlignment="1">
      <alignment horizontal="center" vertical="center"/>
    </xf>
    <xf numFmtId="0" fontId="96" fillId="0" borderId="125" xfId="0" applyFont="1" applyFill="1" applyBorder="1" applyAlignment="1">
      <alignment horizontal="left" vertical="top" wrapText="1"/>
    </xf>
    <xf numFmtId="0" fontId="210" fillId="0" borderId="0" xfId="0" applyFont="1" applyFill="1" applyBorder="1" applyAlignment="1">
      <alignment horizontal="center" vertical="center"/>
    </xf>
    <xf numFmtId="0" fontId="102" fillId="0" borderId="0" xfId="0" applyFont="1" applyFill="1" applyBorder="1" applyAlignment="1">
      <alignment horizontal="center" vertical="center"/>
    </xf>
    <xf numFmtId="0" fontId="105" fillId="0" borderId="0" xfId="147" applyFont="1" applyAlignment="1" applyProtection="1">
      <alignment wrapText="1"/>
      <protection locked="0"/>
    </xf>
    <xf numFmtId="0" fontId="96" fillId="0" borderId="0" xfId="0" applyFont="1" applyAlignment="1">
      <alignment horizontal="left"/>
    </xf>
    <xf numFmtId="0" fontId="99" fillId="0" borderId="0" xfId="0" applyFont="1" applyAlignment="1">
      <alignment horizontal="left"/>
    </xf>
    <xf numFmtId="0" fontId="134" fillId="0" borderId="0" xfId="0" applyFont="1" applyAlignment="1" applyProtection="1">
      <alignment vertical="center"/>
    </xf>
    <xf numFmtId="0" fontId="13" fillId="0" borderId="0" xfId="0" applyFont="1" applyFill="1" applyAlignment="1">
      <alignment horizontal="left"/>
    </xf>
    <xf numFmtId="0" fontId="13" fillId="0" borderId="0" xfId="0" applyFont="1" applyAlignment="1">
      <alignment horizontal="left"/>
    </xf>
    <xf numFmtId="0" fontId="13" fillId="61" borderId="0" xfId="0" applyFont="1" applyFill="1" applyAlignment="1">
      <alignment horizontal="left" vertical="center" wrapText="1"/>
    </xf>
    <xf numFmtId="0" fontId="96" fillId="0" borderId="142" xfId="0" applyFont="1" applyBorder="1" applyAlignment="1">
      <alignment horizontal="left" vertical="top" wrapText="1"/>
    </xf>
    <xf numFmtId="0" fontId="105" fillId="0" borderId="0" xfId="147" applyFont="1" applyAlignment="1" applyProtection="1">
      <alignment horizontal="left"/>
      <protection locked="0"/>
    </xf>
    <xf numFmtId="0" fontId="34" fillId="0" borderId="0" xfId="0" applyFont="1" applyAlignment="1">
      <alignment wrapText="1"/>
    </xf>
    <xf numFmtId="0" fontId="34" fillId="0" borderId="0" xfId="0" applyFont="1"/>
    <xf numFmtId="0" fontId="26" fillId="0" borderId="0" xfId="0" applyFont="1" applyAlignment="1">
      <alignment wrapText="1"/>
    </xf>
    <xf numFmtId="0" fontId="4" fillId="0" borderId="0" xfId="0" applyFont="1" applyAlignment="1">
      <alignment horizontal="left" indent="18"/>
    </xf>
    <xf numFmtId="0" fontId="7" fillId="0" borderId="0" xfId="0" applyFont="1"/>
    <xf numFmtId="0" fontId="4" fillId="0" borderId="0" xfId="0" applyFont="1" applyAlignment="1">
      <alignment horizontal="left" vertical="top" wrapText="1"/>
    </xf>
    <xf numFmtId="0" fontId="20" fillId="0" borderId="0" xfId="0" applyFont="1" applyAlignment="1">
      <alignment wrapText="1"/>
    </xf>
    <xf numFmtId="0" fontId="7" fillId="0" borderId="0" xfId="0" applyFont="1" applyAlignment="1">
      <alignment horizontal="left"/>
    </xf>
    <xf numFmtId="0" fontId="19" fillId="0" borderId="142" xfId="0" applyFont="1" applyBorder="1" applyAlignment="1">
      <alignment horizontal="left" vertical="top" wrapText="1"/>
    </xf>
    <xf numFmtId="0" fontId="19" fillId="0" borderId="142" xfId="0" applyFont="1" applyBorder="1" applyAlignment="1">
      <alignment horizontal="left" vertical="top"/>
    </xf>
    <xf numFmtId="0" fontId="19" fillId="0" borderId="144" xfId="0" applyFont="1" applyBorder="1" applyAlignment="1">
      <alignment horizontal="left" vertical="top"/>
    </xf>
    <xf numFmtId="0" fontId="19" fillId="0" borderId="116" xfId="0" applyFont="1" applyBorder="1" applyAlignment="1">
      <alignment horizontal="left" vertical="top" wrapText="1"/>
    </xf>
    <xf numFmtId="0" fontId="7" fillId="0" borderId="0" xfId="0" applyFont="1" applyAlignment="1">
      <alignment horizontal="left" wrapText="1"/>
    </xf>
    <xf numFmtId="0" fontId="20" fillId="0" borderId="142" xfId="0" applyFont="1" applyBorder="1" applyAlignment="1">
      <alignment horizontal="left" vertical="top" wrapText="1"/>
    </xf>
    <xf numFmtId="0" fontId="20" fillId="0" borderId="144" xfId="0" applyFont="1" applyBorder="1" applyAlignment="1">
      <alignment horizontal="left" vertical="top" wrapText="1"/>
    </xf>
    <xf numFmtId="0" fontId="20" fillId="0" borderId="116" xfId="0" applyFont="1" applyBorder="1" applyAlignment="1">
      <alignment horizontal="left" vertical="top" wrapText="1"/>
    </xf>
    <xf numFmtId="0" fontId="7" fillId="0" borderId="0" xfId="0" applyFont="1" applyAlignment="1">
      <alignment horizontal="left" vertical="top" wrapText="1"/>
    </xf>
    <xf numFmtId="0" fontId="7" fillId="61" borderId="0" xfId="0" applyFont="1" applyFill="1" applyAlignment="1">
      <alignment horizontal="left" vertical="top" wrapText="1"/>
    </xf>
    <xf numFmtId="0" fontId="20" fillId="61" borderId="142" xfId="0" applyFont="1" applyFill="1" applyBorder="1" applyAlignment="1">
      <alignment horizontal="left" vertical="top" wrapText="1"/>
    </xf>
    <xf numFmtId="0" fontId="20" fillId="0" borderId="0" xfId="0" applyFont="1" applyAlignment="1">
      <alignment horizontal="left" vertical="top" wrapText="1"/>
    </xf>
    <xf numFmtId="0" fontId="30" fillId="0" borderId="142" xfId="0" applyFont="1" applyBorder="1" applyAlignment="1">
      <alignment horizontal="left" vertical="top" wrapText="1"/>
    </xf>
    <xf numFmtId="0" fontId="20" fillId="61" borderId="144" xfId="0" applyFont="1" applyFill="1" applyBorder="1" applyAlignment="1">
      <alignment horizontal="left" vertical="top" wrapText="1"/>
    </xf>
    <xf numFmtId="0" fontId="20" fillId="61" borderId="142" xfId="0" applyFont="1" applyFill="1" applyBorder="1" applyAlignment="1">
      <alignment vertical="top" wrapText="1"/>
    </xf>
    <xf numFmtId="0" fontId="96" fillId="61" borderId="142" xfId="0" applyFont="1" applyFill="1" applyBorder="1" applyAlignment="1">
      <alignment horizontal="left" vertical="top" wrapText="1"/>
    </xf>
    <xf numFmtId="0" fontId="20" fillId="0" borderId="142" xfId="0" applyFont="1" applyBorder="1" applyAlignment="1">
      <alignment wrapText="1"/>
    </xf>
    <xf numFmtId="0" fontId="7" fillId="0" borderId="0" xfId="0" applyFont="1" applyAlignment="1">
      <alignment horizontal="center"/>
    </xf>
    <xf numFmtId="0" fontId="20" fillId="0" borderId="11" xfId="0" applyFont="1" applyFill="1" applyBorder="1" applyAlignment="1">
      <alignment vertical="center" wrapText="1"/>
    </xf>
    <xf numFmtId="0" fontId="106" fillId="0" borderId="17"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13" fillId="0" borderId="0" xfId="0" applyFont="1" applyFill="1" applyAlignment="1">
      <alignment horizontal="left" vertical="center" wrapText="1"/>
    </xf>
    <xf numFmtId="0" fontId="99" fillId="0" borderId="0" xfId="0" applyFont="1" applyFill="1" applyAlignment="1" applyProtection="1">
      <alignment vertical="center"/>
    </xf>
    <xf numFmtId="0" fontId="20" fillId="0" borderId="142" xfId="0" applyFont="1" applyFill="1" applyBorder="1" applyAlignment="1">
      <alignment horizontal="left" vertical="top" wrapText="1"/>
    </xf>
    <xf numFmtId="0" fontId="165" fillId="0" borderId="11" xfId="0" applyFont="1" applyFill="1" applyBorder="1" applyAlignment="1">
      <alignment vertical="center" wrapText="1"/>
    </xf>
    <xf numFmtId="0" fontId="36" fillId="0" borderId="142" xfId="0" applyFont="1" applyFill="1" applyBorder="1"/>
    <xf numFmtId="0" fontId="20" fillId="61" borderId="142" xfId="0" applyFont="1" applyFill="1" applyBorder="1" applyAlignment="1">
      <alignment vertical="center"/>
    </xf>
    <xf numFmtId="0" fontId="181" fillId="0" borderId="0" xfId="0" applyFont="1" applyAlignment="1">
      <alignment vertical="center" wrapText="1"/>
    </xf>
    <xf numFmtId="0" fontId="4" fillId="0" borderId="11" xfId="0" applyFont="1" applyFill="1" applyBorder="1" applyAlignment="1">
      <alignment horizontal="left" vertical="top" wrapText="1"/>
    </xf>
    <xf numFmtId="0" fontId="99" fillId="0" borderId="22" xfId="0" applyFont="1" applyBorder="1" applyAlignment="1">
      <alignment horizontal="center" vertical="center"/>
    </xf>
    <xf numFmtId="0" fontId="0" fillId="0" borderId="0" xfId="0"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left" vertical="center" wrapText="1"/>
    </xf>
    <xf numFmtId="0" fontId="20" fillId="0" borderId="142" xfId="0" applyFont="1" applyFill="1" applyBorder="1" applyAlignment="1">
      <alignment horizontal="center" vertical="center" wrapText="1"/>
    </xf>
    <xf numFmtId="0" fontId="20" fillId="61" borderId="159" xfId="0" applyFont="1" applyFill="1" applyBorder="1" applyAlignment="1">
      <alignment horizontal="center" vertical="center" wrapText="1"/>
    </xf>
    <xf numFmtId="0" fontId="5" fillId="0" borderId="0" xfId="0" applyFont="1"/>
    <xf numFmtId="0" fontId="5" fillId="0" borderId="143" xfId="0" applyFont="1" applyBorder="1" applyAlignment="1">
      <alignment horizontal="left" vertical="center" wrapText="1"/>
    </xf>
    <xf numFmtId="0" fontId="5" fillId="0" borderId="19" xfId="0" applyFont="1" applyBorder="1" applyAlignment="1">
      <alignment horizontal="center" vertical="center"/>
    </xf>
    <xf numFmtId="0" fontId="5" fillId="0" borderId="142" xfId="0" applyFont="1" applyBorder="1" applyAlignment="1">
      <alignment horizontal="left" indent="2"/>
    </xf>
    <xf numFmtId="0" fontId="23" fillId="89" borderId="142" xfId="232" applyFill="1" applyBorder="1" applyAlignment="1" applyProtection="1">
      <alignment horizontal="center" vertical="center"/>
      <protection locked="0"/>
    </xf>
    <xf numFmtId="0" fontId="5" fillId="97" borderId="19" xfId="0" applyFont="1" applyFill="1" applyBorder="1" applyAlignment="1">
      <alignment horizontal="center" vertical="center"/>
    </xf>
    <xf numFmtId="0" fontId="23" fillId="0" borderId="142" xfId="232" applyBorder="1" applyAlignment="1">
      <alignment horizontal="center" vertical="center"/>
    </xf>
    <xf numFmtId="0" fontId="20" fillId="0" borderId="54" xfId="0" applyNumberFormat="1" applyFont="1" applyBorder="1" applyAlignment="1" applyProtection="1">
      <alignment horizontal="center" vertical="center"/>
    </xf>
    <xf numFmtId="164" fontId="20" fillId="0" borderId="54" xfId="189" applyNumberFormat="1" applyFont="1" applyFill="1" applyBorder="1" applyAlignment="1" applyProtection="1">
      <alignment vertical="center"/>
    </xf>
    <xf numFmtId="164" fontId="20" fillId="0" borderId="89" xfId="189" applyNumberFormat="1" applyFont="1" applyFill="1" applyBorder="1" applyAlignment="1" applyProtection="1">
      <alignment vertical="center"/>
    </xf>
    <xf numFmtId="0" fontId="4" fillId="23" borderId="0" xfId="0" applyFont="1" applyFill="1" applyAlignment="1" applyProtection="1">
      <alignment horizontal="right" vertical="top"/>
    </xf>
    <xf numFmtId="0" fontId="215" fillId="0" borderId="38" xfId="0" applyNumberFormat="1" applyFont="1" applyFill="1" applyBorder="1" applyAlignment="1" applyProtection="1">
      <alignment horizontal="center" vertical="center"/>
    </xf>
    <xf numFmtId="0" fontId="215" fillId="0" borderId="13" xfId="0" applyNumberFormat="1" applyFont="1" applyFill="1" applyBorder="1" applyAlignment="1" applyProtection="1">
      <alignment horizontal="center" vertical="center"/>
    </xf>
    <xf numFmtId="0" fontId="215" fillId="0" borderId="51" xfId="0" applyNumberFormat="1" applyFont="1" applyFill="1" applyBorder="1" applyAlignment="1" applyProtection="1">
      <alignment horizontal="center" vertical="center"/>
    </xf>
    <xf numFmtId="0" fontId="215" fillId="0" borderId="53" xfId="0" applyNumberFormat="1" applyFont="1" applyFill="1" applyBorder="1" applyAlignment="1" applyProtection="1">
      <alignment horizontal="center" vertical="center"/>
    </xf>
    <xf numFmtId="0" fontId="93" fillId="0" borderId="0" xfId="0" applyFont="1" applyBorder="1" applyAlignment="1">
      <alignment horizontal="center" vertical="center"/>
    </xf>
    <xf numFmtId="0" fontId="211" fillId="0" borderId="0" xfId="0" applyFont="1" applyBorder="1" applyAlignment="1">
      <alignment vertical="top"/>
    </xf>
    <xf numFmtId="0" fontId="1" fillId="0" borderId="0" xfId="0" applyFont="1" applyBorder="1" applyAlignment="1">
      <alignment horizontal="left" vertical="top" wrapText="1"/>
    </xf>
    <xf numFmtId="0" fontId="109" fillId="0" borderId="0" xfId="0" applyFont="1" applyFill="1" applyBorder="1" applyAlignment="1">
      <alignment horizontal="center" vertical="center"/>
    </xf>
    <xf numFmtId="0" fontId="20" fillId="0" borderId="142" xfId="0" applyFont="1" applyFill="1" applyBorder="1" applyAlignment="1">
      <alignment horizontal="center" vertical="center" wrapText="1"/>
    </xf>
    <xf numFmtId="0" fontId="218" fillId="0" borderId="0" xfId="0" applyFont="1" applyBorder="1" applyAlignment="1">
      <alignment horizontal="left" vertical="top" wrapText="1"/>
    </xf>
    <xf numFmtId="0" fontId="6" fillId="0" borderId="123" xfId="0" applyFont="1" applyBorder="1" applyAlignment="1">
      <alignment horizontal="center" vertical="center"/>
    </xf>
    <xf numFmtId="0" fontId="20" fillId="0" borderId="142" xfId="0" applyFont="1" applyFill="1" applyBorder="1" applyAlignment="1">
      <alignment horizontal="left" vertical="center" wrapText="1"/>
    </xf>
    <xf numFmtId="0" fontId="20" fillId="0" borderId="143" xfId="0" applyFont="1" applyFill="1" applyBorder="1" applyAlignment="1">
      <alignment horizontal="center" vertical="center" wrapText="1"/>
    </xf>
    <xf numFmtId="0" fontId="20" fillId="0" borderId="142"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96" fillId="0" borderId="142" xfId="0" applyFont="1" applyFill="1" applyBorder="1" applyAlignment="1">
      <alignment horizontal="left" vertical="top" wrapText="1"/>
    </xf>
    <xf numFmtId="0" fontId="96" fillId="0" borderId="46" xfId="0" applyFont="1" applyFill="1" applyBorder="1" applyAlignment="1">
      <alignment horizontal="center" vertical="top" wrapText="1"/>
    </xf>
    <xf numFmtId="0" fontId="109" fillId="0" borderId="46" xfId="0" applyFont="1" applyFill="1" applyBorder="1" applyAlignment="1">
      <alignment horizontal="center" vertical="center"/>
    </xf>
    <xf numFmtId="0" fontId="109" fillId="0" borderId="163" xfId="0" applyFont="1" applyFill="1" applyBorder="1" applyAlignment="1">
      <alignment horizontal="center" vertical="center"/>
    </xf>
    <xf numFmtId="0" fontId="20" fillId="0" borderId="163" xfId="0" applyFont="1" applyFill="1" applyBorder="1" applyAlignment="1">
      <alignment horizontal="center" vertical="center" wrapText="1"/>
    </xf>
    <xf numFmtId="0" fontId="109" fillId="0" borderId="26" xfId="0" applyFont="1" applyFill="1" applyBorder="1" applyAlignment="1">
      <alignment horizontal="center" vertical="center"/>
    </xf>
    <xf numFmtId="0" fontId="20" fillId="0" borderId="26" xfId="0" applyFont="1" applyFill="1" applyBorder="1" applyAlignment="1">
      <alignment horizontal="center" vertical="center" wrapText="1"/>
    </xf>
    <xf numFmtId="0" fontId="4" fillId="0" borderId="0" xfId="0" applyFont="1" applyBorder="1" applyAlignment="1">
      <alignment horizontal="left" vertical="center" wrapText="1"/>
    </xf>
    <xf numFmtId="0" fontId="20" fillId="0" borderId="0" xfId="0" applyFont="1" applyFill="1" applyBorder="1" applyAlignment="1">
      <alignment horizontal="left" vertical="center"/>
    </xf>
    <xf numFmtId="0" fontId="96" fillId="0" borderId="142" xfId="0" applyFont="1" applyFill="1" applyBorder="1" applyAlignment="1">
      <alignment horizontal="left" vertical="top" wrapText="1"/>
    </xf>
    <xf numFmtId="0" fontId="7" fillId="0" borderId="46"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10" xfId="0" applyFont="1" applyFill="1" applyBorder="1" applyAlignment="1">
      <alignment horizontal="center" vertical="top"/>
    </xf>
    <xf numFmtId="0" fontId="4" fillId="0" borderId="0" xfId="0" applyFont="1" applyFill="1" applyBorder="1" applyAlignment="1">
      <alignment horizontal="center" vertical="top"/>
    </xf>
    <xf numFmtId="0" fontId="4" fillId="0" borderId="32" xfId="0" applyFont="1" applyFill="1" applyBorder="1" applyAlignment="1">
      <alignment horizontal="center" vertical="top"/>
    </xf>
    <xf numFmtId="0" fontId="96" fillId="0" borderId="46" xfId="0" applyFont="1" applyFill="1" applyBorder="1" applyAlignment="1">
      <alignment horizontal="center" vertical="center"/>
    </xf>
    <xf numFmtId="0" fontId="97" fillId="0" borderId="46" xfId="0" applyFont="1" applyFill="1" applyBorder="1" applyAlignment="1">
      <alignment horizontal="center" vertical="center"/>
    </xf>
    <xf numFmtId="0" fontId="96" fillId="0" borderId="46" xfId="0" applyFont="1" applyFill="1" applyBorder="1" applyAlignment="1">
      <alignment horizontal="center"/>
    </xf>
    <xf numFmtId="0" fontId="4" fillId="0" borderId="0" xfId="0" applyFont="1" applyBorder="1" applyAlignment="1">
      <alignment vertical="center" wrapText="1"/>
    </xf>
    <xf numFmtId="0" fontId="96" fillId="0" borderId="10" xfId="0" applyFont="1" applyFill="1" applyBorder="1" applyAlignment="1">
      <alignment horizontal="left" vertical="center"/>
    </xf>
    <xf numFmtId="0" fontId="96" fillId="0" borderId="0" xfId="0" applyFont="1" applyFill="1" applyBorder="1" applyAlignment="1">
      <alignment horizontal="left" vertical="center"/>
    </xf>
    <xf numFmtId="0" fontId="96" fillId="0" borderId="32" xfId="0" applyFont="1" applyFill="1" applyBorder="1" applyAlignment="1">
      <alignment horizontal="left" vertical="center"/>
    </xf>
    <xf numFmtId="0" fontId="42" fillId="0" borderId="0" xfId="0" applyFont="1"/>
    <xf numFmtId="0" fontId="199" fillId="0" borderId="0" xfId="0" applyFont="1"/>
    <xf numFmtId="0" fontId="42" fillId="0" borderId="0" xfId="0" applyFont="1" applyAlignment="1">
      <alignment horizontal="center"/>
    </xf>
    <xf numFmtId="0" fontId="43" fillId="0" borderId="0" xfId="232" applyFont="1" applyAlignment="1">
      <alignment vertical="center"/>
    </xf>
    <xf numFmtId="0" fontId="139" fillId="0" borderId="0" xfId="0" applyFont="1"/>
    <xf numFmtId="0" fontId="26" fillId="0" borderId="0" xfId="232" applyFont="1"/>
    <xf numFmtId="0" fontId="23" fillId="0" borderId="0" xfId="232" applyAlignment="1">
      <alignment horizontal="left"/>
    </xf>
    <xf numFmtId="0" fontId="26" fillId="0" borderId="0" xfId="232" applyFont="1" applyAlignment="1">
      <alignment horizontal="left"/>
    </xf>
    <xf numFmtId="0" fontId="48" fillId="0" borderId="0" xfId="0" applyFont="1"/>
    <xf numFmtId="0" fontId="49" fillId="0" borderId="0" xfId="0" applyFont="1"/>
    <xf numFmtId="0" fontId="26" fillId="0" borderId="0" xfId="232" applyFont="1" applyAlignment="1">
      <alignment vertical="center"/>
    </xf>
    <xf numFmtId="0" fontId="5" fillId="0" borderId="0" xfId="0" applyFont="1" applyAlignment="1">
      <alignment vertical="center"/>
    </xf>
    <xf numFmtId="0" fontId="23" fillId="0" borderId="0" xfId="232" applyAlignment="1">
      <alignment vertical="center"/>
    </xf>
    <xf numFmtId="0" fontId="139" fillId="0" borderId="0" xfId="0" applyFont="1" applyAlignment="1">
      <alignment vertical="center"/>
    </xf>
    <xf numFmtId="165" fontId="23" fillId="0" borderId="0" xfId="232" applyNumberFormat="1"/>
    <xf numFmtId="0" fontId="4" fillId="0" borderId="57" xfId="0" applyFont="1" applyBorder="1"/>
    <xf numFmtId="0" fontId="106" fillId="0" borderId="0" xfId="0" applyFont="1"/>
    <xf numFmtId="0" fontId="161" fillId="0" borderId="0" xfId="0" applyFont="1" applyAlignment="1">
      <alignment vertical="center"/>
    </xf>
    <xf numFmtId="0" fontId="48" fillId="0" borderId="0" xfId="0" applyFont="1" applyAlignment="1">
      <alignment vertical="center"/>
    </xf>
    <xf numFmtId="0" fontId="7" fillId="0" borderId="37" xfId="0" applyFont="1" applyBorder="1" applyAlignment="1">
      <alignment horizontal="center" vertical="center" wrapText="1"/>
    </xf>
    <xf numFmtId="1" fontId="7" fillId="29" borderId="37" xfId="0" applyNumberFormat="1" applyFont="1" applyFill="1" applyBorder="1" applyAlignment="1">
      <alignment horizontal="center" vertical="center" wrapText="1"/>
    </xf>
    <xf numFmtId="0" fontId="4" fillId="0" borderId="137" xfId="0" applyFont="1" applyBorder="1" applyAlignment="1">
      <alignment vertical="center" wrapText="1"/>
    </xf>
    <xf numFmtId="0" fontId="96" fillId="0" borderId="137" xfId="0" applyFont="1" applyBorder="1" applyAlignment="1">
      <alignment vertical="center" wrapText="1"/>
    </xf>
    <xf numFmtId="0" fontId="96" fillId="0" borderId="37" xfId="0" applyFont="1" applyBorder="1" applyAlignment="1">
      <alignment vertical="center" wrapText="1"/>
    </xf>
    <xf numFmtId="0" fontId="20" fillId="0" borderId="37" xfId="0" applyFont="1" applyBorder="1" applyAlignment="1">
      <alignment vertical="center" wrapText="1"/>
    </xf>
    <xf numFmtId="0" fontId="204" fillId="0" borderId="0" xfId="0" applyFont="1"/>
    <xf numFmtId="1" fontId="19" fillId="29" borderId="37" xfId="0" applyNumberFormat="1" applyFont="1" applyFill="1" applyBorder="1" applyAlignment="1">
      <alignment horizontal="center" vertical="center" wrapText="1"/>
    </xf>
    <xf numFmtId="0" fontId="162" fillId="77" borderId="37" xfId="0" applyFont="1" applyFill="1" applyBorder="1" applyAlignment="1">
      <alignment vertical="center" wrapText="1"/>
    </xf>
    <xf numFmtId="1" fontId="207" fillId="77" borderId="37" xfId="0" applyNumberFormat="1" applyFont="1" applyFill="1" applyBorder="1" applyAlignment="1">
      <alignment horizontal="center" vertical="center"/>
    </xf>
    <xf numFmtId="0" fontId="96" fillId="0" borderId="142" xfId="0" applyFont="1" applyFill="1" applyBorder="1" applyAlignment="1">
      <alignment horizontal="left" vertical="top" wrapText="1"/>
    </xf>
    <xf numFmtId="0" fontId="1" fillId="0" borderId="142" xfId="0" applyFont="1" applyFill="1" applyBorder="1" applyAlignment="1">
      <alignment horizontal="center" vertical="center" wrapText="1"/>
    </xf>
    <xf numFmtId="0" fontId="96" fillId="0" borderId="142" xfId="0" applyFont="1" applyFill="1" applyBorder="1" applyAlignment="1">
      <alignment horizontal="center" vertical="center" wrapText="1"/>
    </xf>
    <xf numFmtId="0" fontId="96" fillId="0" borderId="144" xfId="0" applyFont="1" applyFill="1" applyBorder="1" applyAlignment="1">
      <alignment horizontal="left" vertical="top" wrapText="1"/>
    </xf>
    <xf numFmtId="0" fontId="96" fillId="0" borderId="142" xfId="0" applyFont="1" applyFill="1" applyBorder="1" applyAlignment="1">
      <alignment horizontal="left" vertical="center" wrapText="1"/>
    </xf>
    <xf numFmtId="0" fontId="96" fillId="0" borderId="142" xfId="0" applyFont="1" applyFill="1" applyBorder="1" applyAlignment="1">
      <alignment vertical="center" wrapText="1"/>
    </xf>
    <xf numFmtId="0" fontId="1" fillId="0" borderId="11" xfId="0" applyFont="1" applyFill="1" applyBorder="1" applyAlignment="1" applyProtection="1">
      <alignment vertical="top" wrapText="1"/>
    </xf>
    <xf numFmtId="0" fontId="1" fillId="0" borderId="11" xfId="0" applyFont="1" applyFill="1" applyBorder="1" applyAlignment="1" applyProtection="1">
      <alignment vertical="top"/>
    </xf>
    <xf numFmtId="0" fontId="20" fillId="61" borderId="11" xfId="0" applyFont="1" applyFill="1" applyBorder="1" applyAlignment="1">
      <alignment horizontal="left" vertical="center" wrapText="1"/>
    </xf>
    <xf numFmtId="0" fontId="20" fillId="61" borderId="11" xfId="0" applyFont="1" applyFill="1" applyBorder="1" applyAlignment="1">
      <alignment horizontal="left" vertical="center"/>
    </xf>
    <xf numFmtId="0" fontId="20" fillId="61" borderId="11" xfId="0" applyFont="1" applyFill="1" applyBorder="1" applyAlignment="1">
      <alignment vertical="center" wrapText="1"/>
    </xf>
    <xf numFmtId="0" fontId="13" fillId="65" borderId="0" xfId="0" applyFont="1" applyFill="1" applyAlignment="1">
      <alignment horizontal="left" vertical="center" wrapText="1"/>
    </xf>
    <xf numFmtId="0" fontId="40" fillId="61" borderId="0" xfId="0" applyFont="1" applyFill="1" applyAlignment="1">
      <alignment horizontal="left" vertical="center" wrapText="1"/>
    </xf>
    <xf numFmtId="0" fontId="1" fillId="0" borderId="32" xfId="0" applyFont="1" applyFill="1" applyBorder="1" applyAlignment="1">
      <alignment horizontal="left"/>
    </xf>
    <xf numFmtId="0" fontId="26" fillId="61" borderId="0" xfId="0" applyFont="1" applyFill="1" applyAlignment="1">
      <alignment wrapText="1"/>
    </xf>
    <xf numFmtId="0" fontId="34" fillId="61" borderId="0" xfId="0" applyFont="1" applyFill="1"/>
    <xf numFmtId="0" fontId="99" fillId="0" borderId="0" xfId="0" applyFont="1" applyAlignment="1">
      <alignment vertical="top" wrapText="1"/>
    </xf>
    <xf numFmtId="0" fontId="20" fillId="65" borderId="11" xfId="0" applyFont="1" applyFill="1" applyBorder="1" applyAlignment="1">
      <alignment vertical="center" wrapText="1"/>
    </xf>
    <xf numFmtId="0" fontId="106" fillId="65" borderId="142" xfId="0" applyFont="1" applyFill="1" applyBorder="1" applyAlignment="1">
      <alignment horizontal="left" vertical="top" wrapText="1"/>
    </xf>
    <xf numFmtId="0" fontId="105" fillId="0" borderId="0" xfId="147" applyFont="1" applyAlignment="1" applyProtection="1">
      <alignment wrapText="1"/>
      <protection locked="0"/>
    </xf>
    <xf numFmtId="0" fontId="0" fillId="0" borderId="0" xfId="0" applyAlignment="1" applyProtection="1">
      <protection locked="0"/>
    </xf>
    <xf numFmtId="0" fontId="0" fillId="0" borderId="0" xfId="0" applyFill="1" applyBorder="1" applyAlignment="1">
      <alignment horizontal="center" vertical="center"/>
    </xf>
    <xf numFmtId="0" fontId="96"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wrapText="1"/>
    </xf>
    <xf numFmtId="0" fontId="4" fillId="0" borderId="0" xfId="0" applyFont="1" applyFill="1" applyBorder="1" applyAlignment="1">
      <alignment horizontal="center" vertical="center" wrapText="1"/>
    </xf>
    <xf numFmtId="0" fontId="5" fillId="65" borderId="0" xfId="0" applyFont="1" applyFill="1" applyAlignment="1">
      <alignment horizontal="left" vertical="center" wrapText="1"/>
    </xf>
    <xf numFmtId="0" fontId="99" fillId="0" borderId="141" xfId="0" applyFont="1" applyBorder="1" applyAlignment="1">
      <alignment horizontal="center" vertical="center"/>
    </xf>
    <xf numFmtId="0" fontId="168" fillId="0" borderId="0" xfId="0" applyFont="1" applyAlignment="1">
      <alignment horizontal="left"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32" fillId="0" borderId="0" xfId="0" applyFont="1" applyAlignment="1">
      <alignment horizontal="center" vertical="center"/>
    </xf>
    <xf numFmtId="0" fontId="4" fillId="61" borderId="0" xfId="0" applyFont="1" applyFill="1" applyAlignment="1">
      <alignment horizontal="center" vertical="center" wrapText="1"/>
    </xf>
    <xf numFmtId="0" fontId="4" fillId="0" borderId="0" xfId="0" applyFont="1" applyAlignment="1">
      <alignment horizontal="center" vertical="center" wrapText="1"/>
    </xf>
    <xf numFmtId="0" fontId="220" fillId="0" borderId="0" xfId="0" applyFont="1" applyAlignment="1">
      <alignment horizontal="center" vertical="center"/>
    </xf>
    <xf numFmtId="0" fontId="20" fillId="0" borderId="116" xfId="0" applyFont="1" applyFill="1" applyBorder="1" applyAlignment="1">
      <alignment horizontal="left" vertical="top" wrapText="1"/>
    </xf>
    <xf numFmtId="0" fontId="20" fillId="61" borderId="11" xfId="0" applyFont="1" applyFill="1" applyBorder="1" applyAlignment="1">
      <alignment vertical="center" wrapText="1"/>
    </xf>
    <xf numFmtId="0" fontId="20" fillId="0" borderId="11" xfId="0" applyFont="1" applyFill="1" applyBorder="1" applyAlignment="1">
      <alignment vertical="center" wrapText="1"/>
    </xf>
    <xf numFmtId="0" fontId="99" fillId="0" borderId="22" xfId="0" applyFont="1" applyBorder="1" applyAlignment="1">
      <alignment horizontal="center" vertical="center"/>
    </xf>
    <xf numFmtId="0" fontId="105" fillId="0" borderId="0" xfId="147" applyFont="1" applyAlignment="1" applyProtection="1">
      <alignment wrapText="1"/>
      <protection locked="0"/>
    </xf>
    <xf numFmtId="0" fontId="0" fillId="0" borderId="0" xfId="0" applyAlignment="1" applyProtection="1">
      <protection locked="0"/>
    </xf>
    <xf numFmtId="0" fontId="96" fillId="0" borderId="0" xfId="0" applyFont="1" applyFill="1" applyBorder="1" applyAlignment="1">
      <alignment horizontal="left"/>
    </xf>
    <xf numFmtId="0" fontId="0" fillId="0" borderId="0" xfId="0"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0" fontId="4" fillId="0" borderId="0" xfId="0" applyFont="1" applyFill="1" applyBorder="1" applyAlignment="1">
      <alignment horizontal="center" vertical="center" wrapText="1"/>
    </xf>
    <xf numFmtId="0" fontId="4" fillId="61" borderId="0" xfId="0" applyFont="1" applyFill="1" applyBorder="1" applyAlignment="1">
      <alignment horizontal="center" vertical="center" wrapText="1"/>
    </xf>
    <xf numFmtId="0" fontId="1" fillId="73" borderId="0" xfId="0" applyFont="1" applyFill="1" applyAlignment="1">
      <alignment horizontal="left" vertical="center" wrapText="1"/>
    </xf>
    <xf numFmtId="0" fontId="20" fillId="0" borderId="11" xfId="0" quotePrefix="1" applyFont="1" applyFill="1" applyBorder="1" applyAlignment="1">
      <alignment vertical="center" wrapText="1"/>
    </xf>
    <xf numFmtId="0" fontId="20" fillId="0" borderId="141" xfId="0" applyFont="1" applyFill="1" applyBorder="1" applyAlignment="1">
      <alignment horizontal="center" vertical="center" wrapText="1"/>
    </xf>
    <xf numFmtId="0" fontId="20" fillId="0" borderId="145" xfId="0" applyFont="1" applyFill="1" applyBorder="1" applyAlignment="1">
      <alignment horizontal="center" vertical="center" wrapText="1"/>
    </xf>
    <xf numFmtId="0" fontId="5" fillId="73" borderId="0" xfId="0" applyFont="1" applyFill="1" applyAlignment="1">
      <alignment horizontal="left" vertical="center" wrapText="1"/>
    </xf>
    <xf numFmtId="0" fontId="4" fillId="0" borderId="162" xfId="0" applyFont="1" applyFill="1" applyBorder="1" applyAlignment="1">
      <alignment horizontal="center" vertical="center" wrapText="1"/>
    </xf>
    <xf numFmtId="0" fontId="4" fillId="0" borderId="141" xfId="0" applyFont="1" applyFill="1" applyBorder="1" applyAlignment="1">
      <alignment horizontal="center" vertical="center" wrapText="1"/>
    </xf>
    <xf numFmtId="0" fontId="4" fillId="61" borderId="10" xfId="0" applyFont="1" applyFill="1" applyBorder="1" applyAlignment="1">
      <alignment horizontal="center" vertical="center" wrapText="1"/>
    </xf>
    <xf numFmtId="0" fontId="4" fillId="61" borderId="141" xfId="0" applyFont="1" applyFill="1" applyBorder="1" applyAlignment="1">
      <alignment horizontal="center" vertical="center" wrapText="1"/>
    </xf>
    <xf numFmtId="0" fontId="4" fillId="61" borderId="46" xfId="0" applyFont="1" applyFill="1" applyBorder="1" applyAlignment="1">
      <alignment vertical="center" wrapText="1"/>
    </xf>
    <xf numFmtId="0" fontId="20" fillId="61" borderId="11" xfId="0" applyFont="1" applyFill="1" applyBorder="1" applyAlignment="1">
      <alignment horizontal="left" vertical="center" wrapText="1"/>
    </xf>
    <xf numFmtId="0" fontId="96" fillId="0" borderId="0" xfId="0" applyFont="1" applyFill="1" applyBorder="1" applyAlignment="1">
      <alignment horizontal="left"/>
    </xf>
    <xf numFmtId="0" fontId="0" fillId="0" borderId="0" xfId="0" applyFill="1" applyBorder="1" applyAlignment="1">
      <alignment horizontal="center" vertical="center"/>
    </xf>
    <xf numFmtId="0" fontId="96" fillId="0" borderId="0" xfId="0" applyFont="1" applyFill="1" applyBorder="1" applyAlignment="1">
      <alignment horizontal="center" vertical="center"/>
    </xf>
    <xf numFmtId="0" fontId="4" fillId="0" borderId="0" xfId="0" applyFont="1" applyBorder="1" applyAlignment="1">
      <alignment horizontal="center" vertical="center"/>
    </xf>
    <xf numFmtId="0" fontId="23" fillId="0" borderId="0" xfId="0" applyFont="1" applyBorder="1" applyAlignment="1">
      <alignment horizontal="left" vertical="center"/>
    </xf>
    <xf numFmtId="0" fontId="96" fillId="0" borderId="55" xfId="0" applyFont="1" applyFill="1" applyBorder="1"/>
    <xf numFmtId="0" fontId="105" fillId="0" borderId="11" xfId="147" applyFont="1" applyFill="1" applyBorder="1" applyAlignment="1">
      <alignment horizontal="left" vertical="center" wrapText="1"/>
    </xf>
    <xf numFmtId="0" fontId="99" fillId="0" borderId="0" xfId="0" applyFont="1" applyFill="1" applyAlignment="1" applyProtection="1">
      <alignment horizontal="left" vertical="center" wrapText="1"/>
    </xf>
    <xf numFmtId="0" fontId="34"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left" vertical="center" wrapText="1"/>
    </xf>
    <xf numFmtId="0" fontId="171" fillId="0" borderId="0" xfId="0" applyFont="1" applyFill="1" applyAlignment="1" applyProtection="1">
      <alignment horizontal="left" vertical="center" wrapText="1"/>
    </xf>
    <xf numFmtId="0" fontId="213" fillId="0" borderId="11" xfId="147" applyFont="1" applyFill="1" applyBorder="1" applyAlignment="1">
      <alignment horizontal="left" vertical="center" wrapText="1"/>
    </xf>
    <xf numFmtId="0" fontId="105" fillId="0" borderId="11" xfId="147" applyFont="1" applyFill="1" applyBorder="1" applyAlignment="1" applyProtection="1">
      <alignment horizontal="left" vertical="center" wrapText="1"/>
      <protection locked="0"/>
    </xf>
    <xf numFmtId="0" fontId="105" fillId="0" borderId="11" xfId="147" applyFont="1" applyFill="1" applyBorder="1" applyAlignment="1" applyProtection="1">
      <alignment vertical="center" wrapText="1"/>
    </xf>
    <xf numFmtId="0" fontId="99" fillId="0" borderId="0" xfId="0" applyFont="1" applyFill="1" applyAlignment="1" applyProtection="1">
      <alignment horizontal="left" vertical="center"/>
    </xf>
    <xf numFmtId="0" fontId="134" fillId="0" borderId="0" xfId="0" applyFont="1" applyFill="1" applyAlignment="1">
      <alignment wrapText="1"/>
    </xf>
    <xf numFmtId="0" fontId="134" fillId="0" borderId="0" xfId="0" applyFont="1" applyFill="1" applyAlignment="1"/>
    <xf numFmtId="0" fontId="20" fillId="61" borderId="11" xfId="0" applyFont="1" applyFill="1" applyBorder="1" applyAlignment="1">
      <alignment horizontal="left" vertical="top" wrapText="1"/>
    </xf>
    <xf numFmtId="0" fontId="19" fillId="61" borderId="11" xfId="0" applyFont="1" applyFill="1" applyBorder="1" applyAlignment="1">
      <alignment vertical="center" wrapText="1"/>
    </xf>
    <xf numFmtId="0" fontId="20" fillId="61" borderId="142" xfId="0" applyFont="1" applyFill="1" applyBorder="1" applyAlignment="1">
      <alignment horizontal="center" vertical="center" wrapText="1"/>
    </xf>
    <xf numFmtId="0" fontId="139" fillId="0" borderId="0" xfId="0" applyFont="1" applyFill="1" applyProtection="1"/>
    <xf numFmtId="0" fontId="100" fillId="0" borderId="23" xfId="0" applyFont="1" applyBorder="1" applyAlignment="1">
      <alignment horizontal="center" vertical="center"/>
    </xf>
    <xf numFmtId="0" fontId="1" fillId="0" borderId="0" xfId="0" applyFont="1" applyAlignment="1">
      <alignment vertical="center"/>
    </xf>
    <xf numFmtId="0" fontId="1" fillId="61" borderId="0" xfId="0" applyFont="1" applyFill="1" applyAlignment="1">
      <alignment vertical="center"/>
    </xf>
    <xf numFmtId="0" fontId="100" fillId="61" borderId="0" xfId="0" applyFont="1" applyFill="1" applyAlignment="1">
      <alignment vertical="center"/>
    </xf>
    <xf numFmtId="0" fontId="93" fillId="0" borderId="0" xfId="0" applyFont="1" applyAlignment="1">
      <alignment vertical="center"/>
    </xf>
    <xf numFmtId="0" fontId="97" fillId="0" borderId="116" xfId="0" applyFont="1" applyBorder="1" applyAlignment="1">
      <alignment horizontal="center" vertical="center"/>
    </xf>
    <xf numFmtId="0" fontId="97" fillId="0" borderId="142" xfId="0" applyFont="1" applyBorder="1" applyAlignment="1">
      <alignment horizontal="center" vertical="center"/>
    </xf>
    <xf numFmtId="0" fontId="97" fillId="0" borderId="117" xfId="0" applyFont="1" applyBorder="1" applyAlignment="1">
      <alignment horizontal="center" vertical="center"/>
    </xf>
    <xf numFmtId="0" fontId="96" fillId="99" borderId="116" xfId="0" applyFont="1" applyFill="1" applyBorder="1" applyAlignment="1">
      <alignment horizontal="center" vertical="center"/>
    </xf>
    <xf numFmtId="0" fontId="96" fillId="99" borderId="142" xfId="0" applyFont="1" applyFill="1" applyBorder="1" applyAlignment="1">
      <alignment horizontal="center" vertical="center"/>
    </xf>
    <xf numFmtId="10" fontId="97" fillId="0" borderId="118" xfId="646" applyNumberFormat="1" applyFont="1" applyBorder="1" applyAlignment="1">
      <alignment horizontal="center" vertical="center"/>
    </xf>
    <xf numFmtId="10" fontId="97" fillId="0" borderId="36" xfId="646" applyNumberFormat="1" applyFont="1" applyBorder="1" applyAlignment="1">
      <alignment horizontal="center" vertical="center"/>
    </xf>
    <xf numFmtId="10" fontId="97" fillId="0" borderId="119" xfId="646" applyNumberFormat="1" applyFont="1" applyBorder="1" applyAlignment="1">
      <alignment horizontal="center" vertical="center"/>
    </xf>
    <xf numFmtId="0" fontId="1" fillId="0" borderId="0" xfId="0" applyFont="1" applyAlignment="1">
      <alignment vertical="center" wrapText="1"/>
    </xf>
    <xf numFmtId="0" fontId="44" fillId="0" borderId="0" xfId="0" applyFont="1" applyAlignment="1">
      <alignment vertical="center" wrapText="1"/>
    </xf>
    <xf numFmtId="0" fontId="44" fillId="0" borderId="0" xfId="0" applyFont="1" applyAlignment="1">
      <alignment vertical="center"/>
    </xf>
    <xf numFmtId="0" fontId="44" fillId="0" borderId="10" xfId="0" applyFont="1" applyBorder="1" applyAlignment="1">
      <alignment vertical="top" wrapText="1"/>
    </xf>
    <xf numFmtId="0" fontId="44" fillId="0" borderId="0" xfId="0" applyFont="1" applyAlignment="1">
      <alignment vertical="top" wrapText="1"/>
    </xf>
    <xf numFmtId="0" fontId="4" fillId="68" borderId="11" xfId="0" applyFont="1" applyFill="1" applyBorder="1" applyAlignment="1">
      <alignment horizontal="left" vertical="top" wrapText="1"/>
    </xf>
    <xf numFmtId="0" fontId="44" fillId="0" borderId="142" xfId="0" applyFont="1" applyBorder="1" applyAlignment="1">
      <alignment vertical="top" wrapText="1"/>
    </xf>
    <xf numFmtId="0" fontId="30" fillId="0" borderId="11" xfId="0" quotePrefix="1" applyFont="1" applyFill="1" applyBorder="1" applyAlignment="1">
      <alignment vertical="center" wrapText="1"/>
    </xf>
    <xf numFmtId="0" fontId="0" fillId="0" borderId="0" xfId="0" applyAlignment="1" applyProtection="1">
      <protection locked="0"/>
    </xf>
    <xf numFmtId="0" fontId="86" fillId="0" borderId="0" xfId="147" applyAlignment="1" applyProtection="1">
      <alignment wrapText="1"/>
      <protection locked="0"/>
    </xf>
    <xf numFmtId="0" fontId="99" fillId="0" borderId="0" xfId="0" applyFont="1" applyBorder="1" applyAlignment="1">
      <alignment horizontal="center"/>
    </xf>
    <xf numFmtId="0" fontId="93" fillId="0" borderId="144" xfId="0" applyFont="1" applyBorder="1" applyAlignment="1">
      <alignment horizontal="left"/>
    </xf>
    <xf numFmtId="0" fontId="113" fillId="0" borderId="145" xfId="0" applyFont="1" applyBorder="1" applyAlignment="1">
      <alignment horizontal="left"/>
    </xf>
    <xf numFmtId="0" fontId="113" fillId="0" borderId="146" xfId="0" applyFont="1" applyBorder="1" applyAlignment="1">
      <alignment horizontal="left"/>
    </xf>
    <xf numFmtId="0" fontId="226" fillId="65" borderId="137" xfId="0" applyFont="1" applyFill="1" applyBorder="1" applyAlignment="1"/>
    <xf numFmtId="0" fontId="226" fillId="65" borderId="140" xfId="0" applyFont="1" applyFill="1" applyBorder="1" applyAlignment="1"/>
    <xf numFmtId="0" fontId="226" fillId="65" borderId="38" xfId="0" applyFont="1" applyFill="1" applyBorder="1" applyAlignment="1"/>
    <xf numFmtId="0" fontId="190" fillId="65" borderId="38" xfId="0" applyFont="1" applyFill="1" applyBorder="1"/>
    <xf numFmtId="0" fontId="97" fillId="0" borderId="174" xfId="0" applyFont="1" applyBorder="1" applyAlignment="1">
      <alignment horizontal="center" vertical="center"/>
    </xf>
    <xf numFmtId="0" fontId="97" fillId="0" borderId="19" xfId="0" applyFont="1" applyBorder="1" applyAlignment="1">
      <alignment horizontal="center" vertical="center"/>
    </xf>
    <xf numFmtId="0" fontId="97" fillId="0" borderId="151" xfId="0" applyFont="1" applyBorder="1" applyAlignment="1">
      <alignment horizontal="center" vertical="center"/>
    </xf>
    <xf numFmtId="0" fontId="99" fillId="0" borderId="145" xfId="0" applyFont="1" applyBorder="1" applyAlignment="1">
      <alignment horizontal="center"/>
    </xf>
    <xf numFmtId="0" fontId="99" fillId="0" borderId="153" xfId="0" applyFont="1" applyBorder="1" applyAlignment="1">
      <alignment horizontal="center"/>
    </xf>
    <xf numFmtId="0" fontId="20" fillId="65" borderId="11" xfId="0" applyFont="1" applyFill="1" applyBorder="1" applyAlignment="1" applyProtection="1">
      <alignment vertical="top" wrapText="1"/>
    </xf>
    <xf numFmtId="0" fontId="86" fillId="65" borderId="11" xfId="147" applyFill="1" applyBorder="1" applyAlignment="1" applyProtection="1">
      <alignment vertical="center" wrapText="1"/>
    </xf>
    <xf numFmtId="0" fontId="93" fillId="0" borderId="0" xfId="0" applyFont="1" applyBorder="1" applyAlignment="1">
      <alignment horizontal="left"/>
    </xf>
    <xf numFmtId="10" fontId="97" fillId="0" borderId="0" xfId="646" applyNumberFormat="1" applyFont="1" applyBorder="1" applyAlignment="1">
      <alignment horizontal="center" vertical="center"/>
    </xf>
    <xf numFmtId="0" fontId="20" fillId="0" borderId="11" xfId="0" applyFont="1" applyFill="1" applyBorder="1" applyAlignment="1" applyProtection="1">
      <alignment horizontal="left" vertical="top" wrapText="1"/>
    </xf>
    <xf numFmtId="0" fontId="20" fillId="0" borderId="11" xfId="0" applyFont="1" applyFill="1" applyBorder="1" applyAlignment="1">
      <alignment horizontal="left" vertical="top" wrapText="1"/>
    </xf>
    <xf numFmtId="0" fontId="20" fillId="61" borderId="11" xfId="0" applyFont="1" applyFill="1" applyBorder="1" applyAlignment="1" applyProtection="1">
      <alignment horizontal="left" vertical="top" wrapText="1"/>
    </xf>
    <xf numFmtId="0" fontId="13" fillId="0" borderId="0" xfId="0" quotePrefix="1" applyFont="1" applyFill="1" applyBorder="1" applyAlignment="1">
      <alignment horizontal="left" vertical="center" wrapText="1"/>
    </xf>
    <xf numFmtId="0" fontId="93" fillId="0" borderId="0" xfId="0" applyFont="1" applyBorder="1" applyAlignment="1">
      <alignment horizontal="left" vertical="top" wrapText="1"/>
    </xf>
    <xf numFmtId="0" fontId="213" fillId="65" borderId="11" xfId="147" applyFont="1" applyFill="1" applyBorder="1" applyAlignment="1" applyProtection="1">
      <alignment vertical="center" wrapText="1"/>
    </xf>
    <xf numFmtId="0" fontId="20" fillId="0" borderId="11" xfId="0" applyFont="1" applyFill="1" applyBorder="1" applyAlignment="1" applyProtection="1">
      <alignment horizontal="left" vertical="center" wrapText="1"/>
    </xf>
    <xf numFmtId="0" fontId="20" fillId="0" borderId="11" xfId="147" applyFont="1" applyFill="1" applyBorder="1" applyAlignment="1" applyProtection="1">
      <alignment horizontal="left" vertical="top" wrapText="1"/>
    </xf>
    <xf numFmtId="0" fontId="36" fillId="0" borderId="0" xfId="0" applyFont="1" applyAlignment="1" applyProtection="1">
      <alignment vertical="center" wrapText="1"/>
    </xf>
    <xf numFmtId="0" fontId="227" fillId="0" borderId="0" xfId="0" applyFont="1" applyAlignment="1" applyProtection="1">
      <alignment vertical="center" wrapText="1"/>
    </xf>
    <xf numFmtId="0" fontId="40" fillId="0" borderId="0" xfId="0" applyFont="1" applyAlignment="1" applyProtection="1">
      <alignment horizontal="left" vertical="center" wrapText="1"/>
    </xf>
    <xf numFmtId="0" fontId="19" fillId="0" borderId="11" xfId="0" applyFont="1" applyBorder="1" applyAlignment="1" applyProtection="1">
      <alignment horizontal="center" vertical="center" wrapText="1"/>
    </xf>
    <xf numFmtId="0" fontId="36" fillId="0" borderId="0" xfId="0" applyFont="1" applyAlignment="1" applyProtection="1">
      <alignment vertical="center"/>
    </xf>
    <xf numFmtId="0" fontId="20" fillId="0" borderId="0" xfId="0" applyFont="1" applyAlignment="1" applyProtection="1">
      <alignment horizontal="left" vertical="center" wrapText="1"/>
    </xf>
    <xf numFmtId="0" fontId="36" fillId="0" borderId="0" xfId="0" applyFont="1" applyAlignment="1" applyProtection="1">
      <alignment horizontal="left" vertical="center" wrapText="1"/>
    </xf>
    <xf numFmtId="0" fontId="36" fillId="0" borderId="0" xfId="0" applyFont="1" applyFill="1" applyAlignment="1" applyProtection="1">
      <alignment vertical="center" wrapText="1"/>
    </xf>
    <xf numFmtId="0" fontId="20" fillId="0" borderId="142" xfId="0" applyFont="1" applyFill="1" applyBorder="1" applyAlignment="1" applyProtection="1">
      <alignment horizontal="left" vertical="center" wrapText="1"/>
    </xf>
    <xf numFmtId="0" fontId="20" fillId="61" borderId="11" xfId="0" applyFont="1" applyFill="1" applyBorder="1" applyAlignment="1" applyProtection="1">
      <alignment vertical="top" wrapText="1"/>
    </xf>
    <xf numFmtId="0" fontId="195" fillId="0" borderId="29" xfId="0" applyFont="1" applyFill="1" applyBorder="1" applyAlignment="1" applyProtection="1">
      <alignment horizontal="left" vertical="center" wrapText="1"/>
    </xf>
    <xf numFmtId="0" fontId="105" fillId="65" borderId="11" xfId="147" applyFont="1" applyFill="1" applyBorder="1" applyAlignment="1">
      <alignment horizontal="left" vertical="center" wrapText="1"/>
    </xf>
    <xf numFmtId="0" fontId="20" fillId="65" borderId="11" xfId="0" applyFont="1" applyFill="1" applyBorder="1" applyAlignment="1">
      <alignment horizontal="left" vertical="top" wrapText="1"/>
    </xf>
    <xf numFmtId="0" fontId="105" fillId="0" borderId="175" xfId="147" applyFont="1" applyBorder="1" applyAlignment="1" applyProtection="1">
      <alignment horizontal="center" vertical="center" wrapText="1"/>
      <protection locked="0"/>
    </xf>
    <xf numFmtId="0" fontId="93" fillId="0" borderId="0" xfId="0" applyFont="1" applyBorder="1" applyAlignment="1">
      <alignment vertical="top"/>
    </xf>
    <xf numFmtId="0" fontId="20" fillId="0" borderId="11" xfId="0" applyFont="1" applyFill="1" applyBorder="1" applyAlignment="1">
      <alignment vertical="center" wrapText="1"/>
    </xf>
    <xf numFmtId="0" fontId="20" fillId="0" borderId="11" xfId="0" applyFont="1" applyFill="1" applyBorder="1" applyAlignment="1">
      <alignment horizontal="left" vertical="top" wrapText="1"/>
    </xf>
    <xf numFmtId="0" fontId="20" fillId="0" borderId="142" xfId="0" applyFont="1" applyFill="1" applyBorder="1" applyAlignment="1">
      <alignment horizontal="center" vertical="center" wrapText="1"/>
    </xf>
    <xf numFmtId="0" fontId="106" fillId="65" borderId="11" xfId="0" quotePrefix="1" applyFont="1" applyFill="1" applyBorder="1" applyAlignment="1">
      <alignment horizontal="left" vertical="center" wrapText="1"/>
    </xf>
    <xf numFmtId="0" fontId="106" fillId="65" borderId="142" xfId="0" applyFont="1" applyFill="1" applyBorder="1" applyAlignment="1">
      <alignment horizontal="left" vertical="center" wrapText="1"/>
    </xf>
    <xf numFmtId="0" fontId="106" fillId="65" borderId="142" xfId="0" applyFont="1" applyFill="1" applyBorder="1" applyAlignment="1">
      <alignment vertical="center" wrapText="1"/>
    </xf>
    <xf numFmtId="0" fontId="5" fillId="0" borderId="0" xfId="0" applyFont="1" applyFill="1" applyAlignment="1">
      <alignment horizontal="left" vertical="center" wrapText="1"/>
    </xf>
    <xf numFmtId="0" fontId="20" fillId="0" borderId="142" xfId="0" applyFont="1" applyFill="1" applyBorder="1" applyAlignment="1">
      <alignment vertical="center" wrapText="1"/>
    </xf>
    <xf numFmtId="0" fontId="23"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135" fillId="0" borderId="0" xfId="0" applyFont="1" applyFill="1" applyAlignment="1">
      <alignment horizontal="left" vertical="center"/>
    </xf>
    <xf numFmtId="0" fontId="106" fillId="65" borderId="11" xfId="0" applyFont="1" applyFill="1" applyBorder="1" applyAlignment="1">
      <alignment vertical="center" wrapText="1"/>
    </xf>
    <xf numFmtId="0" fontId="90" fillId="61" borderId="142" xfId="0" applyFont="1" applyFill="1" applyBorder="1" applyAlignment="1" applyProtection="1">
      <alignment vertical="top"/>
    </xf>
    <xf numFmtId="0" fontId="228" fillId="65" borderId="13" xfId="0" applyFont="1" applyFill="1" applyBorder="1" applyAlignment="1">
      <alignment vertical="center" wrapText="1"/>
    </xf>
    <xf numFmtId="0" fontId="139" fillId="61" borderId="11" xfId="0" applyFont="1" applyFill="1" applyBorder="1" applyAlignment="1" applyProtection="1">
      <alignment vertical="top" wrapText="1"/>
    </xf>
    <xf numFmtId="0" fontId="219" fillId="61" borderId="11" xfId="0" applyFont="1" applyFill="1" applyBorder="1" applyAlignment="1" applyProtection="1">
      <alignment vertical="top" wrapText="1"/>
    </xf>
    <xf numFmtId="10" fontId="19" fillId="0" borderId="23" xfId="189" applyNumberFormat="1" applyFont="1" applyFill="1" applyBorder="1" applyAlignment="1" applyProtection="1">
      <alignment horizontal="center" vertical="center" wrapText="1"/>
    </xf>
    <xf numFmtId="164" fontId="20" fillId="94" borderId="23" xfId="189" applyNumberFormat="1" applyFont="1" applyFill="1" applyBorder="1" applyAlignment="1" applyProtection="1">
      <alignment horizontal="center" vertical="center"/>
    </xf>
    <xf numFmtId="164" fontId="20" fillId="0" borderId="23" xfId="189" applyNumberFormat="1" applyFont="1" applyBorder="1" applyAlignment="1" applyProtection="1">
      <alignment horizontal="center" vertical="center"/>
    </xf>
    <xf numFmtId="164" fontId="20" fillId="0" borderId="56" xfId="189" applyNumberFormat="1" applyFont="1" applyBorder="1" applyAlignment="1" applyProtection="1">
      <alignment horizontal="center" vertical="center"/>
    </xf>
    <xf numFmtId="0" fontId="96" fillId="65" borderId="142" xfId="0" applyFont="1" applyFill="1" applyBorder="1" applyAlignment="1">
      <alignment wrapText="1"/>
    </xf>
    <xf numFmtId="0" fontId="20" fillId="65" borderId="142" xfId="0" applyFont="1" applyFill="1" applyBorder="1" applyAlignment="1">
      <alignment wrapText="1"/>
    </xf>
    <xf numFmtId="0" fontId="20" fillId="61" borderId="11" xfId="0" applyFont="1" applyFill="1" applyBorder="1" applyAlignment="1">
      <alignment vertical="center" wrapText="1"/>
    </xf>
    <xf numFmtId="0" fontId="96"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23" fillId="0" borderId="0" xfId="0" applyFont="1" applyBorder="1" applyAlignment="1">
      <alignment horizontal="left" vertical="center"/>
    </xf>
    <xf numFmtId="0" fontId="1" fillId="0" borderId="31" xfId="0" applyFont="1" applyFill="1" applyBorder="1" applyAlignment="1">
      <alignment horizontal="left"/>
    </xf>
    <xf numFmtId="0" fontId="96" fillId="0" borderId="21" xfId="0" applyFont="1" applyBorder="1" applyAlignment="1">
      <alignment horizontal="center" vertical="center"/>
    </xf>
    <xf numFmtId="0" fontId="96" fillId="0" borderId="21" xfId="0" applyFont="1" applyFill="1" applyBorder="1" applyAlignment="1">
      <alignment horizontal="center" vertical="center"/>
    </xf>
    <xf numFmtId="0" fontId="4" fillId="0" borderId="144" xfId="0" applyFont="1" applyFill="1" applyBorder="1" applyAlignment="1">
      <alignment horizontal="center" vertical="center" wrapText="1"/>
    </xf>
    <xf numFmtId="0" fontId="4" fillId="0" borderId="145" xfId="0" applyFont="1" applyFill="1" applyBorder="1" applyAlignment="1">
      <alignment horizontal="center" vertical="center" wrapText="1"/>
    </xf>
    <xf numFmtId="0" fontId="96" fillId="0" borderId="0" xfId="0" applyFont="1" applyFill="1" applyAlignment="1">
      <alignment horizontal="center" vertical="center"/>
    </xf>
    <xf numFmtId="0" fontId="20" fillId="0" borderId="11" xfId="0" applyFont="1" applyFill="1" applyBorder="1" applyAlignment="1">
      <alignment vertical="center" wrapText="1"/>
    </xf>
    <xf numFmtId="0" fontId="1" fillId="0" borderId="0" xfId="0" applyFont="1" applyFill="1" applyProtection="1"/>
    <xf numFmtId="0" fontId="1" fillId="0" borderId="0" xfId="0" applyFont="1" applyProtection="1">
      <protection locked="0"/>
    </xf>
    <xf numFmtId="0" fontId="1" fillId="0" borderId="0" xfId="0" applyFont="1" applyProtection="1"/>
    <xf numFmtId="0" fontId="1" fillId="61" borderId="0" xfId="0" applyFont="1" applyFill="1" applyProtection="1"/>
    <xf numFmtId="0" fontId="20" fillId="0" borderId="23" xfId="0" applyFont="1" applyBorder="1" applyAlignment="1">
      <alignment vertical="center" wrapText="1"/>
    </xf>
    <xf numFmtId="0" fontId="4" fillId="0" borderId="37" xfId="0" applyFont="1" applyBorder="1" applyAlignment="1">
      <alignment vertical="center" wrapText="1"/>
    </xf>
    <xf numFmtId="0" fontId="20" fillId="0" borderId="142" xfId="0" applyFont="1" applyFill="1" applyBorder="1" applyAlignment="1">
      <alignment horizontal="left" vertical="top" wrapText="1"/>
    </xf>
    <xf numFmtId="0" fontId="20" fillId="0" borderId="0" xfId="0" applyFont="1" applyFill="1" applyAlignment="1">
      <alignment vertical="top" wrapText="1"/>
    </xf>
    <xf numFmtId="14" fontId="106" fillId="65" borderId="11" xfId="0" applyNumberFormat="1" applyFont="1" applyFill="1" applyBorder="1" applyAlignment="1" applyProtection="1">
      <alignment horizontal="center" vertical="center" wrapText="1"/>
    </xf>
    <xf numFmtId="0" fontId="105" fillId="65" borderId="11" xfId="147" applyFont="1" applyFill="1" applyBorder="1" applyAlignment="1" applyProtection="1">
      <alignment vertical="center" wrapText="1"/>
    </xf>
    <xf numFmtId="0" fontId="20" fillId="61" borderId="0" xfId="0" applyFont="1" applyFill="1" applyAlignment="1" applyProtection="1">
      <alignment horizontal="left" vertical="center" wrapText="1"/>
    </xf>
    <xf numFmtId="0" fontId="93" fillId="0" borderId="17" xfId="0" applyFont="1" applyFill="1" applyBorder="1" applyAlignment="1" applyProtection="1">
      <alignment horizontal="left" vertical="center" wrapText="1"/>
    </xf>
    <xf numFmtId="0" fontId="93" fillId="0" borderId="29" xfId="0" applyFont="1" applyFill="1" applyBorder="1" applyAlignment="1" applyProtection="1">
      <alignment horizontal="left" vertical="center" wrapText="1"/>
    </xf>
    <xf numFmtId="0" fontId="93" fillId="0" borderId="30" xfId="0" applyFont="1" applyFill="1" applyBorder="1" applyAlignment="1" applyProtection="1">
      <alignment horizontal="left" vertical="center" wrapText="1"/>
    </xf>
    <xf numFmtId="0" fontId="93" fillId="0" borderId="17" xfId="0" applyFont="1" applyBorder="1" applyAlignment="1" applyProtection="1">
      <alignment horizontal="left" vertical="center" wrapText="1"/>
    </xf>
    <xf numFmtId="0" fontId="93" fillId="0" borderId="30" xfId="0" applyFont="1" applyBorder="1" applyAlignment="1" applyProtection="1">
      <alignment horizontal="left" vertical="center" wrapText="1"/>
    </xf>
    <xf numFmtId="0" fontId="26" fillId="0" borderId="17" xfId="0" applyFont="1" applyFill="1" applyBorder="1" applyAlignment="1" applyProtection="1">
      <alignment horizontal="left" vertical="center" wrapText="1"/>
    </xf>
    <xf numFmtId="0" fontId="26" fillId="0" borderId="29" xfId="0" applyFont="1" applyFill="1" applyBorder="1" applyAlignment="1" applyProtection="1">
      <alignment horizontal="left" vertical="center" wrapText="1"/>
    </xf>
    <xf numFmtId="0" fontId="26" fillId="0" borderId="30" xfId="0" applyFont="1" applyFill="1" applyBorder="1" applyAlignment="1" applyProtection="1">
      <alignment horizontal="left" vertical="center" wrapText="1"/>
    </xf>
    <xf numFmtId="0" fontId="20" fillId="0" borderId="11" xfId="0" applyFont="1" applyFill="1" applyBorder="1" applyAlignment="1" applyProtection="1">
      <alignment horizontal="left" vertical="top" wrapText="1"/>
    </xf>
    <xf numFmtId="14" fontId="20" fillId="61" borderId="18" xfId="0" applyNumberFormat="1" applyFont="1" applyFill="1" applyBorder="1" applyAlignment="1" applyProtection="1">
      <alignment horizontal="center" vertical="center" wrapText="1"/>
    </xf>
    <xf numFmtId="0" fontId="20" fillId="61" borderId="19" xfId="0" applyFont="1" applyFill="1" applyBorder="1" applyAlignment="1" applyProtection="1">
      <alignment vertical="center" wrapText="1"/>
    </xf>
    <xf numFmtId="0" fontId="20" fillId="0" borderId="18" xfId="0" applyFont="1" applyFill="1" applyBorder="1" applyAlignment="1" applyProtection="1">
      <alignment horizontal="left" vertical="top" wrapText="1"/>
    </xf>
    <xf numFmtId="0" fontId="20" fillId="0" borderId="46" xfId="0" applyFont="1" applyFill="1" applyBorder="1" applyAlignment="1" applyProtection="1">
      <alignment horizontal="left" vertical="top" wrapText="1"/>
    </xf>
    <xf numFmtId="0" fontId="20" fillId="0" borderId="19" xfId="0" applyFont="1" applyFill="1" applyBorder="1" applyAlignment="1" applyProtection="1">
      <alignment horizontal="left" vertical="top" wrapText="1"/>
    </xf>
    <xf numFmtId="0" fontId="26" fillId="0" borderId="17" xfId="147" applyFont="1" applyFill="1" applyBorder="1" applyAlignment="1" applyProtection="1">
      <alignment horizontal="left" vertical="center" wrapText="1"/>
    </xf>
    <xf numFmtId="0" fontId="26" fillId="0" borderId="29" xfId="147" applyFont="1" applyFill="1" applyBorder="1" applyAlignment="1" applyProtection="1">
      <alignment horizontal="left" vertical="center" wrapText="1"/>
    </xf>
    <xf numFmtId="0" fontId="26" fillId="0" borderId="30" xfId="147" applyFont="1" applyFill="1" applyBorder="1" applyAlignment="1" applyProtection="1">
      <alignment horizontal="left" vertical="center" wrapText="1"/>
    </xf>
    <xf numFmtId="0" fontId="26" fillId="61" borderId="17" xfId="147" applyFont="1" applyFill="1" applyBorder="1" applyAlignment="1" applyProtection="1">
      <alignment horizontal="left" vertical="center" wrapText="1"/>
    </xf>
    <xf numFmtId="0" fontId="26" fillId="61" borderId="29" xfId="147" applyFont="1" applyFill="1" applyBorder="1" applyAlignment="1" applyProtection="1">
      <alignment horizontal="left" vertical="center" wrapText="1"/>
    </xf>
    <xf numFmtId="0" fontId="26" fillId="61" borderId="30" xfId="147" applyFont="1" applyFill="1" applyBorder="1" applyAlignment="1" applyProtection="1">
      <alignment horizontal="left" vertical="center" wrapText="1"/>
    </xf>
    <xf numFmtId="0" fontId="99" fillId="0" borderId="11" xfId="0" applyFont="1" applyFill="1" applyBorder="1" applyAlignment="1" applyProtection="1">
      <alignment horizontal="left" vertical="center" wrapText="1"/>
    </xf>
    <xf numFmtId="0" fontId="99" fillId="0" borderId="11" xfId="0" applyFont="1" applyFill="1" applyBorder="1" applyAlignment="1" applyProtection="1">
      <alignment horizontal="left" vertical="center"/>
    </xf>
    <xf numFmtId="0" fontId="99" fillId="0" borderId="20" xfId="0" applyFont="1" applyFill="1" applyBorder="1" applyAlignment="1" applyProtection="1">
      <alignment horizontal="left" vertical="center"/>
    </xf>
    <xf numFmtId="0" fontId="99" fillId="0" borderId="10" xfId="0" applyFont="1" applyFill="1" applyBorder="1" applyAlignment="1" applyProtection="1">
      <alignment horizontal="left" vertical="center"/>
    </xf>
    <xf numFmtId="0" fontId="99" fillId="0" borderId="33" xfId="0" applyFont="1" applyFill="1" applyBorder="1" applyAlignment="1" applyProtection="1">
      <alignment horizontal="left" vertical="center"/>
    </xf>
    <xf numFmtId="0" fontId="36" fillId="61" borderId="20" xfId="0" applyFont="1" applyFill="1" applyBorder="1" applyAlignment="1" applyProtection="1">
      <alignment horizontal="left" vertical="center" wrapText="1"/>
    </xf>
    <xf numFmtId="0" fontId="36" fillId="61" borderId="10" xfId="0" applyFont="1" applyFill="1" applyBorder="1" applyAlignment="1" applyProtection="1">
      <alignment horizontal="left" vertical="center" wrapText="1"/>
    </xf>
    <xf numFmtId="0" fontId="36" fillId="61" borderId="33" xfId="0" applyFont="1" applyFill="1" applyBorder="1" applyAlignment="1" applyProtection="1">
      <alignment horizontal="left" vertical="center" wrapText="1"/>
    </xf>
    <xf numFmtId="0" fontId="36" fillId="61" borderId="11" xfId="0" applyFont="1" applyFill="1" applyBorder="1" applyAlignment="1" applyProtection="1">
      <alignment horizontal="left" vertical="center" wrapText="1"/>
    </xf>
    <xf numFmtId="0" fontId="4" fillId="61" borderId="0" xfId="0" applyFont="1" applyFill="1" applyBorder="1" applyAlignment="1">
      <alignment horizontal="left" vertical="center" wrapText="1"/>
    </xf>
    <xf numFmtId="0" fontId="105" fillId="0" borderId="0" xfId="147" applyFont="1" applyAlignment="1" applyProtection="1">
      <alignment horizontal="left" wrapText="1"/>
      <protection locked="0"/>
    </xf>
    <xf numFmtId="0" fontId="0" fillId="0" borderId="0" xfId="0" applyAlignment="1" applyProtection="1">
      <alignment horizontal="left"/>
      <protection locked="0"/>
    </xf>
    <xf numFmtId="0" fontId="36" fillId="63" borderId="11" xfId="0" applyFont="1" applyFill="1" applyBorder="1" applyAlignment="1">
      <alignment horizontal="left" vertical="center"/>
    </xf>
    <xf numFmtId="0" fontId="20" fillId="63" borderId="11" xfId="0" applyFont="1" applyFill="1" applyBorder="1" applyAlignment="1">
      <alignment horizontal="left" vertical="center" wrapText="1"/>
    </xf>
    <xf numFmtId="0" fontId="20" fillId="63" borderId="11" xfId="0" applyFont="1" applyFill="1" applyBorder="1" applyAlignment="1">
      <alignment horizontal="left" vertical="center"/>
    </xf>
    <xf numFmtId="0" fontId="36" fillId="0" borderId="11" xfId="0" applyFont="1" applyBorder="1" applyAlignment="1">
      <alignment horizontal="center" vertical="center"/>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36" fillId="0" borderId="11" xfId="0" applyFont="1" applyFill="1" applyBorder="1" applyAlignment="1">
      <alignment horizontal="center" vertical="center"/>
    </xf>
    <xf numFmtId="0" fontId="36" fillId="63" borderId="11" xfId="0" applyFont="1" applyFill="1" applyBorder="1" applyAlignment="1">
      <alignment horizontal="center" vertical="center"/>
    </xf>
    <xf numFmtId="0" fontId="20" fillId="61" borderId="11" xfId="0" applyFont="1" applyFill="1" applyBorder="1" applyAlignment="1">
      <alignment horizontal="left" vertical="center" wrapText="1"/>
    </xf>
    <xf numFmtId="0" fontId="20" fillId="61" borderId="11" xfId="0" applyFont="1" applyFill="1" applyBorder="1" applyAlignment="1">
      <alignment horizontal="left" vertical="center"/>
    </xf>
    <xf numFmtId="0" fontId="36" fillId="61" borderId="11" xfId="0" applyFont="1" applyFill="1" applyBorder="1" applyAlignment="1">
      <alignment horizontal="center" vertical="center"/>
    </xf>
    <xf numFmtId="0" fontId="36" fillId="0" borderId="11" xfId="0" applyFont="1" applyFill="1" applyBorder="1" applyAlignment="1">
      <alignment horizontal="left" vertical="center"/>
    </xf>
    <xf numFmtId="0" fontId="20" fillId="0" borderId="18" xfId="0" applyFont="1" applyFill="1" applyBorder="1" applyAlignment="1">
      <alignment horizontal="left" vertical="center" wrapText="1"/>
    </xf>
    <xf numFmtId="0" fontId="20" fillId="0" borderId="46" xfId="0" applyFont="1" applyFill="1" applyBorder="1" applyAlignment="1">
      <alignment horizontal="left" vertical="center"/>
    </xf>
    <xf numFmtId="0" fontId="106" fillId="0" borderId="18" xfId="0" applyFont="1" applyFill="1" applyBorder="1" applyAlignment="1">
      <alignment horizontal="left" vertical="center" wrapText="1"/>
    </xf>
    <xf numFmtId="0" fontId="106" fillId="0" borderId="46" xfId="0" applyFont="1" applyFill="1" applyBorder="1" applyAlignment="1">
      <alignment horizontal="left" vertical="center"/>
    </xf>
    <xf numFmtId="0" fontId="20" fillId="61" borderId="18" xfId="0" applyFont="1" applyFill="1" applyBorder="1" applyAlignment="1">
      <alignment horizontal="left" vertical="top" wrapText="1"/>
    </xf>
    <xf numFmtId="0" fontId="20" fillId="61" borderId="19" xfId="0" applyFont="1" applyFill="1" applyBorder="1" applyAlignment="1">
      <alignment horizontal="left" vertical="top" wrapText="1"/>
    </xf>
    <xf numFmtId="0" fontId="106" fillId="0" borderId="18" xfId="0" applyFont="1" applyFill="1" applyBorder="1" applyAlignment="1">
      <alignment horizontal="left" vertical="top" wrapText="1"/>
    </xf>
    <xf numFmtId="0" fontId="106" fillId="0" borderId="19" xfId="0" applyFont="1" applyFill="1" applyBorder="1" applyAlignment="1">
      <alignment horizontal="left" vertical="top" wrapText="1"/>
    </xf>
    <xf numFmtId="0" fontId="36" fillId="61" borderId="18" xfId="0" applyFont="1" applyFill="1" applyBorder="1" applyAlignment="1">
      <alignment horizontal="center" vertical="center"/>
    </xf>
    <xf numFmtId="0" fontId="36" fillId="61" borderId="19" xfId="0" applyFont="1" applyFill="1" applyBorder="1" applyAlignment="1">
      <alignment horizontal="center" vertical="center"/>
    </xf>
    <xf numFmtId="0" fontId="36" fillId="0" borderId="18" xfId="0" applyFont="1" applyFill="1" applyBorder="1" applyAlignment="1">
      <alignment horizontal="center" vertical="center"/>
    </xf>
    <xf numFmtId="0" fontId="36" fillId="0" borderId="19" xfId="0" applyFont="1" applyFill="1" applyBorder="1" applyAlignment="1">
      <alignment horizontal="center" vertical="center"/>
    </xf>
    <xf numFmtId="0" fontId="36" fillId="62" borderId="11" xfId="0" applyFont="1" applyFill="1" applyBorder="1" applyAlignment="1">
      <alignment horizontal="center" vertical="center"/>
    </xf>
    <xf numFmtId="0" fontId="20" fillId="62" borderId="11" xfId="0" applyFont="1" applyFill="1" applyBorder="1" applyAlignment="1">
      <alignment horizontal="left" vertical="center" wrapText="1"/>
    </xf>
    <xf numFmtId="0" fontId="20" fillId="62" borderId="11" xfId="0" applyFont="1" applyFill="1" applyBorder="1" applyAlignment="1">
      <alignment horizontal="left" vertical="center"/>
    </xf>
    <xf numFmtId="0" fontId="20" fillId="0" borderId="18" xfId="0" applyFont="1" applyFill="1" applyBorder="1" applyAlignment="1">
      <alignment horizontal="left" vertical="center"/>
    </xf>
    <xf numFmtId="0" fontId="20" fillId="0" borderId="11" xfId="0" applyFont="1" applyBorder="1" applyAlignment="1">
      <alignment horizontal="left" vertical="center" wrapText="1"/>
    </xf>
    <xf numFmtId="0" fontId="20" fillId="0" borderId="11" xfId="0" applyFont="1" applyBorder="1" applyAlignment="1">
      <alignment horizontal="left" vertical="center"/>
    </xf>
    <xf numFmtId="0" fontId="20" fillId="63" borderId="11" xfId="0" applyFont="1" applyFill="1" applyBorder="1" applyAlignment="1">
      <alignment horizontal="center" vertical="center"/>
    </xf>
    <xf numFmtId="0" fontId="20" fillId="0" borderId="19" xfId="0" applyFont="1" applyFill="1" applyBorder="1" applyAlignment="1">
      <alignment horizontal="left" vertical="center"/>
    </xf>
    <xf numFmtId="0" fontId="36" fillId="62" borderId="11" xfId="0" applyFont="1" applyFill="1" applyBorder="1" applyAlignment="1">
      <alignment horizontal="left" vertical="center"/>
    </xf>
    <xf numFmtId="0" fontId="20" fillId="61" borderId="18" xfId="0" applyFont="1" applyFill="1" applyBorder="1" applyAlignment="1">
      <alignment horizontal="left" vertical="center" wrapText="1"/>
    </xf>
    <xf numFmtId="0" fontId="20" fillId="61" borderId="46" xfId="0" applyFont="1" applyFill="1" applyBorder="1" applyAlignment="1">
      <alignment horizontal="left" vertical="center"/>
    </xf>
    <xf numFmtId="0" fontId="20" fillId="61" borderId="19"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6" fillId="61" borderId="46" xfId="0" applyFont="1" applyFill="1" applyBorder="1" applyAlignment="1">
      <alignment horizontal="center" vertical="center"/>
    </xf>
    <xf numFmtId="0" fontId="20" fillId="61" borderId="11" xfId="0" applyFont="1" applyFill="1" applyBorder="1" applyAlignment="1">
      <alignment vertical="center" wrapText="1"/>
    </xf>
    <xf numFmtId="0" fontId="20" fillId="0" borderId="11" xfId="0" applyFont="1" applyFill="1" applyBorder="1" applyAlignment="1">
      <alignment vertical="center" wrapText="1"/>
    </xf>
    <xf numFmtId="0" fontId="20" fillId="62" borderId="18" xfId="0" applyFont="1" applyFill="1" applyBorder="1" applyAlignment="1">
      <alignment horizontal="left" vertical="center" wrapText="1"/>
    </xf>
    <xf numFmtId="0" fontId="20" fillId="62" borderId="46" xfId="0" applyFont="1" applyFill="1" applyBorder="1" applyAlignment="1">
      <alignment horizontal="left" vertical="center"/>
    </xf>
    <xf numFmtId="0" fontId="20" fillId="62" borderId="19" xfId="0" applyFont="1" applyFill="1" applyBorder="1" applyAlignment="1">
      <alignment horizontal="left" vertical="center"/>
    </xf>
    <xf numFmtId="0" fontId="20" fillId="62" borderId="18" xfId="0" applyFont="1" applyFill="1" applyBorder="1" applyAlignment="1">
      <alignment horizontal="center" vertical="center"/>
    </xf>
    <xf numFmtId="0" fontId="20" fillId="62" borderId="46" xfId="0" applyFont="1" applyFill="1" applyBorder="1" applyAlignment="1">
      <alignment horizontal="center" vertical="center"/>
    </xf>
    <xf numFmtId="0" fontId="20" fillId="62" borderId="19" xfId="0" applyFont="1" applyFill="1" applyBorder="1" applyAlignment="1">
      <alignment horizontal="center" vertical="center"/>
    </xf>
    <xf numFmtId="0" fontId="96" fillId="61" borderId="71" xfId="0" applyFont="1" applyFill="1" applyBorder="1" applyAlignment="1">
      <alignment horizontal="left" vertical="center" wrapText="1"/>
    </xf>
    <xf numFmtId="0" fontId="96" fillId="61" borderId="73" xfId="0" applyFont="1" applyFill="1" applyBorder="1" applyAlignment="1">
      <alignment horizontal="left" vertical="center"/>
    </xf>
    <xf numFmtId="0" fontId="96" fillId="61" borderId="72" xfId="0" applyFont="1" applyFill="1" applyBorder="1" applyAlignment="1">
      <alignment horizontal="left" vertical="center"/>
    </xf>
    <xf numFmtId="0" fontId="20" fillId="0" borderId="74" xfId="0" applyFont="1" applyFill="1" applyBorder="1" applyAlignment="1">
      <alignment vertical="center" wrapText="1"/>
    </xf>
    <xf numFmtId="0" fontId="20" fillId="0" borderId="75" xfId="0" applyFont="1" applyFill="1" applyBorder="1" applyAlignment="1">
      <alignment vertical="center"/>
    </xf>
    <xf numFmtId="0" fontId="20" fillId="0" borderId="76" xfId="0" applyFont="1" applyFill="1" applyBorder="1" applyAlignment="1">
      <alignment vertical="center"/>
    </xf>
    <xf numFmtId="0" fontId="20" fillId="61" borderId="110" xfId="0" applyFont="1" applyFill="1" applyBorder="1" applyAlignment="1">
      <alignment horizontal="left" vertical="center" wrapText="1"/>
    </xf>
    <xf numFmtId="0" fontId="20" fillId="0" borderId="0" xfId="0" applyFont="1" applyFill="1" applyBorder="1" applyAlignment="1">
      <alignment horizontal="left" vertical="top"/>
    </xf>
    <xf numFmtId="0" fontId="106" fillId="0" borderId="110" xfId="0" applyFont="1" applyFill="1" applyBorder="1" applyAlignment="1">
      <alignment horizontal="left" vertical="center" wrapText="1"/>
    </xf>
    <xf numFmtId="0" fontId="106" fillId="0" borderId="34" xfId="0" applyFont="1" applyFill="1" applyBorder="1" applyAlignment="1">
      <alignment horizontal="left" vertical="center" wrapText="1"/>
    </xf>
    <xf numFmtId="0" fontId="96" fillId="61" borderId="77" xfId="0" applyFont="1" applyFill="1" applyBorder="1" applyAlignment="1">
      <alignment horizontal="left" vertical="center" wrapText="1"/>
    </xf>
    <xf numFmtId="0" fontId="96" fillId="61" borderId="78" xfId="0" applyFont="1" applyFill="1" applyBorder="1" applyAlignment="1">
      <alignment horizontal="left" vertical="center"/>
    </xf>
    <xf numFmtId="0" fontId="96" fillId="61" borderId="69" xfId="0" applyFont="1" applyFill="1" applyBorder="1" applyAlignment="1">
      <alignment horizontal="left" vertical="center" wrapText="1"/>
    </xf>
    <xf numFmtId="0" fontId="96" fillId="61" borderId="67" xfId="0" applyFont="1" applyFill="1" applyBorder="1" applyAlignment="1">
      <alignment horizontal="left" vertical="center" wrapText="1"/>
    </xf>
    <xf numFmtId="0" fontId="96" fillId="61" borderId="70" xfId="0" applyFont="1" applyFill="1" applyBorder="1" applyAlignment="1">
      <alignment horizontal="left" vertical="center" wrapText="1"/>
    </xf>
    <xf numFmtId="0" fontId="96" fillId="61" borderId="66" xfId="0" applyFont="1" applyFill="1" applyBorder="1" applyAlignment="1">
      <alignment horizontal="left" vertical="center" wrapText="1"/>
    </xf>
    <xf numFmtId="0" fontId="20" fillId="61" borderId="66" xfId="0" applyFont="1" applyFill="1" applyBorder="1" applyAlignment="1">
      <alignment horizontal="left" vertical="center" wrapText="1"/>
    </xf>
    <xf numFmtId="0" fontId="20" fillId="61" borderId="67" xfId="0" applyFont="1" applyFill="1" applyBorder="1" applyAlignment="1">
      <alignment horizontal="left" vertical="center" wrapText="1"/>
    </xf>
    <xf numFmtId="0" fontId="96" fillId="61" borderId="73" xfId="0" applyFont="1" applyFill="1" applyBorder="1" applyAlignment="1">
      <alignment horizontal="left" vertical="center" wrapText="1"/>
    </xf>
    <xf numFmtId="0" fontId="20" fillId="61" borderId="143" xfId="0" applyFont="1" applyFill="1" applyBorder="1" applyAlignment="1">
      <alignment horizontal="left" vertical="center" wrapText="1"/>
    </xf>
    <xf numFmtId="0" fontId="20" fillId="61" borderId="19" xfId="0" applyFont="1" applyFill="1" applyBorder="1" applyAlignment="1">
      <alignment horizontal="left" vertical="center" wrapText="1"/>
    </xf>
    <xf numFmtId="0" fontId="20" fillId="61" borderId="20" xfId="0" applyFont="1" applyFill="1" applyBorder="1" applyAlignment="1">
      <alignment horizontal="left" vertical="center" wrapText="1"/>
    </xf>
    <xf numFmtId="0" fontId="20" fillId="61" borderId="10" xfId="0" applyFont="1" applyFill="1" applyBorder="1" applyAlignment="1">
      <alignment horizontal="left" vertical="center"/>
    </xf>
    <xf numFmtId="0" fontId="20" fillId="61" borderId="33" xfId="0" applyFont="1" applyFill="1" applyBorder="1" applyAlignment="1">
      <alignment horizontal="left" vertical="center"/>
    </xf>
    <xf numFmtId="0" fontId="20" fillId="0" borderId="66" xfId="0" applyFont="1" applyFill="1" applyBorder="1" applyAlignment="1">
      <alignment horizontal="left" vertical="center" wrapText="1"/>
    </xf>
    <xf numFmtId="0" fontId="20" fillId="0" borderId="67" xfId="0" applyFont="1" applyFill="1" applyBorder="1" applyAlignment="1">
      <alignment horizontal="left" vertical="center" wrapText="1"/>
    </xf>
    <xf numFmtId="0" fontId="20" fillId="61" borderId="69" xfId="0" applyFont="1" applyFill="1" applyBorder="1" applyAlignment="1">
      <alignment horizontal="left" vertical="center" wrapText="1"/>
    </xf>
    <xf numFmtId="0" fontId="20" fillId="61" borderId="70" xfId="0" applyFont="1" applyFill="1" applyBorder="1" applyAlignment="1">
      <alignment horizontal="left" vertical="center" wrapText="1"/>
    </xf>
    <xf numFmtId="0" fontId="96" fillId="61" borderId="28" xfId="0" applyFont="1" applyFill="1" applyBorder="1" applyAlignment="1">
      <alignment horizontal="left" vertical="center" wrapText="1"/>
    </xf>
    <xf numFmtId="0" fontId="96" fillId="61" borderId="110" xfId="0" applyFont="1" applyFill="1" applyBorder="1" applyAlignment="1">
      <alignment horizontal="left" vertical="center" wrapText="1"/>
    </xf>
    <xf numFmtId="0" fontId="20" fillId="0" borderId="110" xfId="0" applyFont="1" applyFill="1" applyBorder="1" applyAlignment="1">
      <alignment horizontal="left" vertical="center" wrapText="1"/>
    </xf>
    <xf numFmtId="0" fontId="20" fillId="0" borderId="34" xfId="0" applyFont="1" applyFill="1" applyBorder="1" applyAlignment="1">
      <alignment horizontal="left" vertical="center" wrapText="1"/>
    </xf>
    <xf numFmtId="49" fontId="20" fillId="61" borderId="143" xfId="0" applyNumberFormat="1" applyFont="1" applyFill="1" applyBorder="1" applyAlignment="1">
      <alignment horizontal="center" vertical="center" wrapText="1"/>
    </xf>
    <xf numFmtId="49" fontId="20" fillId="61" borderId="19" xfId="0" applyNumberFormat="1" applyFont="1" applyFill="1" applyBorder="1" applyAlignment="1">
      <alignment horizontal="center" vertical="center"/>
    </xf>
    <xf numFmtId="0" fontId="34" fillId="0" borderId="0" xfId="0" applyFont="1" applyAlignment="1" applyProtection="1">
      <alignment vertical="center" wrapText="1"/>
    </xf>
    <xf numFmtId="0" fontId="34" fillId="0" borderId="0" xfId="0" applyFont="1" applyAlignment="1" applyProtection="1">
      <alignment vertical="center"/>
    </xf>
    <xf numFmtId="0" fontId="20" fillId="61" borderId="18" xfId="0" applyFont="1" applyFill="1" applyBorder="1" applyAlignment="1">
      <alignment horizontal="center" vertical="center"/>
    </xf>
    <xf numFmtId="0" fontId="20" fillId="61" borderId="19" xfId="0" applyFont="1" applyFill="1" applyBorder="1" applyAlignment="1">
      <alignment horizontal="center" vertical="center"/>
    </xf>
    <xf numFmtId="0" fontId="105" fillId="0" borderId="0" xfId="147" applyFont="1" applyAlignment="1" applyProtection="1">
      <alignment horizontal="left" vertical="center" wrapText="1"/>
      <protection locked="0"/>
    </xf>
    <xf numFmtId="0" fontId="99" fillId="0" borderId="0" xfId="0" applyFont="1" applyAlignment="1" applyProtection="1">
      <alignment horizontal="left" vertical="center"/>
      <protection locked="0"/>
    </xf>
    <xf numFmtId="0" fontId="20" fillId="0" borderId="18" xfId="0" applyFont="1" applyFill="1" applyBorder="1" applyAlignment="1">
      <alignment horizontal="center" vertical="center"/>
    </xf>
    <xf numFmtId="0" fontId="20" fillId="0" borderId="19" xfId="0" applyFont="1" applyFill="1" applyBorder="1" applyAlignment="1">
      <alignment horizontal="center" vertical="center"/>
    </xf>
    <xf numFmtId="0" fontId="20" fillId="0" borderId="11" xfId="0" quotePrefix="1" applyFont="1" applyFill="1" applyBorder="1" applyAlignment="1">
      <alignment horizontal="left" vertical="center"/>
    </xf>
    <xf numFmtId="0" fontId="20" fillId="0" borderId="46" xfId="0" applyFont="1" applyFill="1" applyBorder="1" applyAlignment="1">
      <alignment horizontal="center" vertical="center"/>
    </xf>
    <xf numFmtId="0" fontId="20" fillId="61" borderId="11" xfId="0" quotePrefix="1" applyFont="1" applyFill="1" applyBorder="1" applyAlignment="1">
      <alignment horizontal="left" vertical="center"/>
    </xf>
    <xf numFmtId="0" fontId="20" fillId="61" borderId="46" xfId="0" applyFont="1" applyFill="1" applyBorder="1" applyAlignment="1">
      <alignment horizontal="left" vertical="center" wrapText="1"/>
    </xf>
    <xf numFmtId="0" fontId="36" fillId="63" borderId="18" xfId="0" applyFont="1" applyFill="1" applyBorder="1" applyAlignment="1">
      <alignment horizontal="left" vertical="center"/>
    </xf>
    <xf numFmtId="0" fontId="36" fillId="63" borderId="46" xfId="0" applyFont="1" applyFill="1" applyBorder="1" applyAlignment="1">
      <alignment horizontal="left" vertical="center"/>
    </xf>
    <xf numFmtId="0" fontId="36" fillId="63" borderId="19" xfId="0" applyFont="1" applyFill="1" applyBorder="1" applyAlignment="1">
      <alignment horizontal="left" vertical="center"/>
    </xf>
    <xf numFmtId="0" fontId="20" fillId="63" borderId="18" xfId="0" applyFont="1" applyFill="1" applyBorder="1" applyAlignment="1">
      <alignment horizontal="left" vertical="center" wrapText="1"/>
    </xf>
    <xf numFmtId="0" fontId="20" fillId="63" borderId="46" xfId="0" applyFont="1" applyFill="1" applyBorder="1" applyAlignment="1">
      <alignment horizontal="left" vertical="center" wrapText="1"/>
    </xf>
    <xf numFmtId="0" fontId="20" fillId="63" borderId="19" xfId="0" applyFont="1" applyFill="1" applyBorder="1" applyAlignment="1">
      <alignment horizontal="left" vertical="center" wrapText="1"/>
    </xf>
    <xf numFmtId="0" fontId="20" fillId="63" borderId="19" xfId="0" applyFont="1" applyFill="1" applyBorder="1" applyAlignment="1">
      <alignment horizontal="left" vertical="center"/>
    </xf>
    <xf numFmtId="0" fontId="40" fillId="61" borderId="0" xfId="0" applyFont="1" applyFill="1" applyAlignment="1" applyProtection="1">
      <alignment horizontal="left" vertical="center" wrapText="1"/>
    </xf>
    <xf numFmtId="0" fontId="40" fillId="61" borderId="0" xfId="0" applyFont="1" applyFill="1" applyAlignment="1" applyProtection="1">
      <alignment horizontal="left" vertical="center"/>
    </xf>
    <xf numFmtId="0" fontId="5" fillId="61" borderId="0" xfId="0" applyFont="1" applyFill="1" applyAlignment="1">
      <alignment horizontal="left" vertical="center" wrapText="1"/>
    </xf>
    <xf numFmtId="0" fontId="5" fillId="61" borderId="0" xfId="0" applyFont="1" applyFill="1" applyAlignment="1">
      <alignment horizontal="left" vertical="center"/>
    </xf>
    <xf numFmtId="0" fontId="23" fillId="0" borderId="17" xfId="232" applyFont="1" applyFill="1" applyBorder="1" applyAlignment="1" applyProtection="1">
      <alignment vertical="center"/>
    </xf>
    <xf numFmtId="0" fontId="5" fillId="0" borderId="29" xfId="0" applyFont="1" applyFill="1" applyBorder="1" applyAlignment="1" applyProtection="1">
      <alignment vertical="center"/>
    </xf>
    <xf numFmtId="0" fontId="5" fillId="0" borderId="30" xfId="0" applyFont="1" applyFill="1" applyBorder="1" applyAlignment="1" applyProtection="1">
      <alignment vertical="center"/>
    </xf>
    <xf numFmtId="0" fontId="152" fillId="0" borderId="0" xfId="0" applyFont="1" applyAlignment="1" applyProtection="1">
      <alignment horizontal="justify" vertical="top" wrapText="1"/>
    </xf>
    <xf numFmtId="0" fontId="99" fillId="0" borderId="0" xfId="0" applyFont="1" applyAlignment="1">
      <alignment horizontal="justify" vertical="top" wrapText="1"/>
    </xf>
    <xf numFmtId="0" fontId="23" fillId="89" borderId="17" xfId="232" applyNumberFormat="1" applyFont="1" applyFill="1" applyBorder="1" applyAlignment="1" applyProtection="1">
      <alignment horizontal="center" vertical="center"/>
      <protection locked="0"/>
    </xf>
    <xf numFmtId="0" fontId="99" fillId="0" borderId="30" xfId="0" applyFont="1" applyBorder="1" applyAlignment="1" applyProtection="1">
      <alignment horizontal="center" vertical="center"/>
      <protection locked="0"/>
    </xf>
    <xf numFmtId="0" fontId="153" fillId="0" borderId="0" xfId="0" applyFont="1" applyFill="1" applyAlignment="1" applyProtection="1">
      <alignment horizontal="center" vertical="center"/>
    </xf>
    <xf numFmtId="49" fontId="23" fillId="89" borderId="17" xfId="232" applyNumberFormat="1" applyFont="1" applyFill="1" applyBorder="1" applyAlignment="1" applyProtection="1">
      <alignment horizontal="left" vertical="center"/>
      <protection locked="0"/>
    </xf>
    <xf numFmtId="49" fontId="23" fillId="89" borderId="29" xfId="232" applyNumberFormat="1" applyFont="1" applyFill="1" applyBorder="1" applyAlignment="1" applyProtection="1">
      <alignment horizontal="left" vertical="center"/>
      <protection locked="0"/>
    </xf>
    <xf numFmtId="49" fontId="23" fillId="89" borderId="30" xfId="232" applyNumberFormat="1" applyFont="1" applyFill="1" applyBorder="1" applyAlignment="1" applyProtection="1">
      <alignment horizontal="left" vertical="center"/>
      <protection locked="0"/>
    </xf>
    <xf numFmtId="14" fontId="23" fillId="89" borderId="17" xfId="232" applyNumberFormat="1" applyFont="1" applyFill="1" applyBorder="1" applyAlignment="1" applyProtection="1">
      <alignment horizontal="center" vertical="center"/>
      <protection locked="0"/>
    </xf>
    <xf numFmtId="14" fontId="23" fillId="89" borderId="30" xfId="232" applyNumberFormat="1" applyFont="1" applyFill="1" applyBorder="1" applyAlignment="1" applyProtection="1">
      <alignment horizontal="center" vertical="center"/>
      <protection locked="0"/>
    </xf>
    <xf numFmtId="14" fontId="23" fillId="0" borderId="17" xfId="232" applyNumberFormat="1" applyFont="1" applyFill="1" applyBorder="1" applyAlignment="1" applyProtection="1">
      <alignment horizontal="center" vertical="center"/>
    </xf>
    <xf numFmtId="14" fontId="23" fillId="0" borderId="30" xfId="232" applyNumberFormat="1" applyFont="1" applyFill="1" applyBorder="1" applyAlignment="1" applyProtection="1">
      <alignment horizontal="center" vertical="center"/>
    </xf>
    <xf numFmtId="0" fontId="5" fillId="23" borderId="11" xfId="0" applyFont="1" applyFill="1" applyBorder="1" applyAlignment="1" applyProtection="1">
      <alignment horizontal="center" vertical="center" wrapText="1"/>
    </xf>
    <xf numFmtId="0" fontId="23" fillId="0" borderId="17" xfId="232" applyFont="1" applyFill="1" applyBorder="1" applyAlignment="1" applyProtection="1">
      <alignment horizontal="center" vertical="center" wrapText="1"/>
    </xf>
    <xf numFmtId="0" fontId="23" fillId="0" borderId="29" xfId="232" applyFont="1" applyFill="1" applyBorder="1" applyAlignment="1" applyProtection="1">
      <alignment horizontal="center" vertical="center" wrapText="1"/>
    </xf>
    <xf numFmtId="0" fontId="23" fillId="0" borderId="30" xfId="232" applyFont="1" applyFill="1" applyBorder="1" applyAlignment="1" applyProtection="1">
      <alignment horizontal="center" vertical="center" wrapText="1"/>
    </xf>
    <xf numFmtId="0" fontId="23" fillId="23" borderId="17" xfId="232" applyFont="1" applyFill="1" applyBorder="1" applyAlignment="1" applyProtection="1">
      <alignment horizontal="center" vertical="center" wrapText="1"/>
    </xf>
    <xf numFmtId="0" fontId="23" fillId="23" borderId="29" xfId="232" applyFont="1" applyFill="1" applyBorder="1" applyAlignment="1" applyProtection="1">
      <alignment horizontal="center" vertical="center" wrapText="1"/>
    </xf>
    <xf numFmtId="0" fontId="23" fillId="23" borderId="30" xfId="232" applyFont="1" applyFill="1" applyBorder="1" applyAlignment="1" applyProtection="1">
      <alignment horizontal="center" vertical="center" wrapText="1"/>
    </xf>
    <xf numFmtId="0" fontId="23" fillId="0" borderId="17" xfId="232" applyFont="1" applyFill="1" applyBorder="1" applyAlignment="1" applyProtection="1">
      <alignment horizontal="center" vertical="center"/>
    </xf>
    <xf numFmtId="0" fontId="23" fillId="0" borderId="29" xfId="232" applyFont="1" applyFill="1" applyBorder="1" applyAlignment="1" applyProtection="1">
      <alignment horizontal="center" vertical="center"/>
    </xf>
    <xf numFmtId="0" fontId="23" fillId="0" borderId="30" xfId="232" applyFont="1" applyFill="1" applyBorder="1" applyAlignment="1" applyProtection="1">
      <alignment horizontal="center" vertical="center"/>
    </xf>
    <xf numFmtId="0" fontId="23" fillId="89" borderId="17" xfId="232" applyFont="1" applyFill="1" applyBorder="1" applyAlignment="1" applyProtection="1">
      <alignment horizontal="center" vertical="center"/>
      <protection locked="0"/>
    </xf>
    <xf numFmtId="0" fontId="23" fillId="89" borderId="29" xfId="232" applyFont="1" applyFill="1" applyBorder="1" applyAlignment="1" applyProtection="1">
      <alignment horizontal="center" vertical="center"/>
      <protection locked="0"/>
    </xf>
    <xf numFmtId="0" fontId="23" fillId="89" borderId="30" xfId="232" applyFont="1" applyFill="1" applyBorder="1" applyAlignment="1" applyProtection="1">
      <alignment horizontal="center" vertical="center"/>
      <protection locked="0"/>
    </xf>
    <xf numFmtId="0" fontId="23" fillId="23" borderId="11" xfId="232" applyFont="1" applyFill="1" applyBorder="1" applyAlignment="1" applyProtection="1">
      <alignment horizontal="center" vertical="center" wrapText="1"/>
    </xf>
    <xf numFmtId="0" fontId="20" fillId="0" borderId="0" xfId="0" applyFont="1" applyAlignment="1">
      <alignment horizontal="justify" vertical="center" wrapText="1"/>
    </xf>
    <xf numFmtId="0" fontId="20" fillId="0" borderId="0" xfId="0" applyFont="1" applyAlignment="1">
      <alignment horizontal="justify" vertical="center"/>
    </xf>
    <xf numFmtId="0" fontId="20" fillId="0" borderId="22" xfId="232" applyFont="1" applyBorder="1" applyAlignment="1" applyProtection="1">
      <alignment horizontal="center" vertical="center"/>
    </xf>
    <xf numFmtId="0" fontId="99" fillId="0" borderId="22" xfId="0" applyFont="1" applyBorder="1" applyAlignment="1">
      <alignment horizontal="center" vertical="center"/>
    </xf>
    <xf numFmtId="0" fontId="106" fillId="0" borderId="21" xfId="0" applyFont="1" applyBorder="1" applyAlignment="1">
      <alignment horizontal="left" vertical="center" wrapText="1"/>
    </xf>
    <xf numFmtId="0" fontId="23" fillId="0" borderId="144" xfId="0" applyFont="1" applyBorder="1" applyAlignment="1">
      <alignment horizontal="center" vertical="center"/>
    </xf>
    <xf numFmtId="0" fontId="23" fillId="0" borderId="145" xfId="0" applyFont="1" applyBorder="1" applyAlignment="1">
      <alignment horizontal="center" vertical="center"/>
    </xf>
    <xf numFmtId="0" fontId="23" fillId="0" borderId="146" xfId="0" applyFont="1" applyBorder="1" applyAlignment="1">
      <alignment horizontal="center" vertical="center"/>
    </xf>
    <xf numFmtId="0" fontId="23" fillId="0" borderId="162" xfId="232" applyBorder="1" applyAlignment="1">
      <alignment horizontal="center" vertical="center"/>
    </xf>
    <xf numFmtId="0" fontId="23" fillId="0" borderId="159" xfId="232" applyBorder="1" applyAlignment="1">
      <alignment horizontal="center" vertical="center"/>
    </xf>
    <xf numFmtId="0" fontId="6" fillId="0" borderId="143" xfId="0" applyFont="1" applyBorder="1" applyAlignment="1">
      <alignment horizontal="center" vertical="center" wrapText="1"/>
    </xf>
    <xf numFmtId="0" fontId="6" fillId="0" borderId="46" xfId="0" applyFont="1" applyBorder="1" applyAlignment="1">
      <alignment horizontal="center" vertical="center" wrapText="1"/>
    </xf>
    <xf numFmtId="0" fontId="99" fillId="0" borderId="19" xfId="0" applyFont="1" applyBorder="1"/>
    <xf numFmtId="0" fontId="23" fillId="0" borderId="143" xfId="232" applyBorder="1" applyAlignment="1">
      <alignment horizontal="center" vertical="center" wrapText="1"/>
    </xf>
    <xf numFmtId="0" fontId="23" fillId="0" borderId="46" xfId="232" applyBorder="1" applyAlignment="1">
      <alignment horizontal="center" vertical="center" wrapText="1"/>
    </xf>
    <xf numFmtId="0" fontId="23" fillId="0" borderId="19" xfId="232" applyBorder="1" applyAlignment="1">
      <alignment horizontal="center" vertical="center" wrapText="1"/>
    </xf>
    <xf numFmtId="0" fontId="5" fillId="0" borderId="143" xfId="0" applyFont="1" applyBorder="1" applyAlignment="1">
      <alignment horizontal="center" vertical="center"/>
    </xf>
    <xf numFmtId="0" fontId="5" fillId="0" borderId="46" xfId="0" applyFont="1" applyBorder="1" applyAlignment="1">
      <alignment horizontal="center" vertical="center"/>
    </xf>
    <xf numFmtId="0" fontId="5" fillId="0" borderId="19" xfId="0" applyFont="1" applyBorder="1" applyAlignment="1">
      <alignment horizontal="center" vertical="center"/>
    </xf>
    <xf numFmtId="0" fontId="1" fillId="0" borderId="33" xfId="0" applyFont="1" applyFill="1" applyBorder="1" applyAlignment="1">
      <alignment horizontal="center" vertical="center"/>
    </xf>
    <xf numFmtId="0" fontId="1" fillId="0" borderId="55" xfId="0" applyFont="1" applyFill="1" applyBorder="1" applyAlignment="1">
      <alignment horizontal="center" vertical="center"/>
    </xf>
    <xf numFmtId="0" fontId="1" fillId="0" borderId="143" xfId="0" applyFont="1" applyFill="1" applyBorder="1" applyAlignment="1">
      <alignment horizontal="center" vertical="center"/>
    </xf>
    <xf numFmtId="0" fontId="1" fillId="0" borderId="19" xfId="0" applyFont="1" applyFill="1" applyBorder="1" applyAlignment="1">
      <alignment horizontal="center" vertical="center"/>
    </xf>
    <xf numFmtId="0" fontId="23" fillId="0" borderId="143" xfId="232" applyBorder="1" applyAlignment="1">
      <alignment horizontal="center" vertical="top"/>
    </xf>
    <xf numFmtId="0" fontId="23" fillId="0" borderId="19" xfId="232" applyBorder="1" applyAlignment="1">
      <alignment horizontal="center" vertical="top"/>
    </xf>
    <xf numFmtId="0" fontId="23" fillId="0" borderId="159" xfId="232" applyBorder="1" applyAlignment="1">
      <alignment horizontal="center" vertical="top" wrapText="1"/>
    </xf>
    <xf numFmtId="0" fontId="23" fillId="0" borderId="55" xfId="232" applyBorder="1" applyAlignment="1">
      <alignment horizontal="center" vertical="top" wrapText="1"/>
    </xf>
    <xf numFmtId="0" fontId="96" fillId="0" borderId="0" xfId="0" applyFont="1" applyAlignment="1">
      <alignment horizontal="left" vertical="top" wrapText="1"/>
    </xf>
    <xf numFmtId="0" fontId="45" fillId="29" borderId="144" xfId="232" applyFont="1" applyFill="1" applyBorder="1" applyAlignment="1">
      <alignment vertical="center"/>
    </xf>
    <xf numFmtId="0" fontId="45" fillId="29" borderId="145" xfId="232" applyFont="1" applyFill="1" applyBorder="1" applyAlignment="1">
      <alignment vertical="center"/>
    </xf>
    <xf numFmtId="0" fontId="46"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6" fillId="29" borderId="144" xfId="0" applyNumberFormat="1" applyFont="1" applyFill="1" applyBorder="1" applyAlignment="1">
      <alignment horizontal="center" vertical="center"/>
    </xf>
    <xf numFmtId="0" fontId="0" fillId="0" borderId="145" xfId="0" applyBorder="1" applyAlignment="1">
      <alignment horizontal="center" vertical="center"/>
    </xf>
    <xf numFmtId="164" fontId="20" fillId="94" borderId="23" xfId="189" applyNumberFormat="1" applyFont="1" applyFill="1" applyBorder="1" applyAlignment="1" applyProtection="1">
      <alignment horizontal="center" vertical="center"/>
    </xf>
    <xf numFmtId="0" fontId="20" fillId="94" borderId="25" xfId="0" applyFont="1" applyFill="1" applyBorder="1" applyAlignment="1">
      <alignment horizontal="center" vertical="center"/>
    </xf>
    <xf numFmtId="0" fontId="20" fillId="94" borderId="12" xfId="0" applyFont="1" applyFill="1" applyBorder="1" applyAlignment="1">
      <alignment horizontal="center" vertical="center"/>
    </xf>
    <xf numFmtId="164" fontId="20" fillId="0" borderId="112" xfId="189" applyNumberFormat="1" applyFont="1" applyBorder="1" applyAlignment="1" applyProtection="1">
      <alignment horizontal="center" vertical="center"/>
    </xf>
    <xf numFmtId="164" fontId="20" fillId="0" borderId="25" xfId="189" applyNumberFormat="1" applyFont="1" applyBorder="1" applyAlignment="1" applyProtection="1">
      <alignment horizontal="center" wrapText="1"/>
    </xf>
    <xf numFmtId="164" fontId="20" fillId="24" borderId="56" xfId="189" applyNumberFormat="1" applyFont="1" applyFill="1" applyBorder="1" applyAlignment="1" applyProtection="1">
      <alignment horizontal="center" vertical="center"/>
    </xf>
    <xf numFmtId="0" fontId="4" fillId="24" borderId="51" xfId="0" applyFont="1" applyFill="1" applyBorder="1" applyAlignment="1">
      <alignment horizontal="center" vertical="center"/>
    </xf>
    <xf numFmtId="0" fontId="4" fillId="24" borderId="57" xfId="0" applyFont="1" applyFill="1" applyBorder="1" applyAlignment="1">
      <alignment horizontal="center" vertical="center"/>
    </xf>
    <xf numFmtId="0" fontId="4" fillId="24" borderId="13" xfId="0" applyFont="1" applyFill="1" applyBorder="1" applyAlignment="1">
      <alignment horizontal="center" vertical="center"/>
    </xf>
    <xf numFmtId="164" fontId="20" fillId="0" borderId="23" xfId="189" applyNumberFormat="1" applyFont="1" applyBorder="1" applyAlignment="1" applyProtection="1">
      <alignment horizontal="center" vertical="center"/>
    </xf>
    <xf numFmtId="164" fontId="20" fillId="0" borderId="12" xfId="189" applyNumberFormat="1" applyFont="1" applyBorder="1" applyAlignment="1" applyProtection="1">
      <alignment horizontal="center" vertical="center"/>
    </xf>
    <xf numFmtId="164" fontId="20" fillId="96" borderId="25" xfId="189" applyNumberFormat="1" applyFont="1" applyFill="1" applyBorder="1" applyAlignment="1" applyProtection="1">
      <alignment horizontal="center" vertical="center"/>
    </xf>
    <xf numFmtId="0" fontId="20" fillId="96" borderId="25" xfId="0" applyFont="1" applyFill="1" applyBorder="1" applyAlignment="1">
      <alignment horizontal="center" vertical="center"/>
    </xf>
    <xf numFmtId="0" fontId="20" fillId="96" borderId="12" xfId="0" applyFont="1" applyFill="1" applyBorder="1" applyAlignment="1">
      <alignment horizontal="center" vertical="center"/>
    </xf>
    <xf numFmtId="164" fontId="20" fillId="0" borderId="56" xfId="189" applyNumberFormat="1" applyFont="1" applyBorder="1" applyAlignment="1" applyProtection="1">
      <alignment horizontal="center" vertical="center"/>
    </xf>
    <xf numFmtId="164" fontId="20" fillId="0" borderId="51" xfId="189" applyNumberFormat="1" applyFont="1" applyBorder="1" applyAlignment="1" applyProtection="1">
      <alignment horizontal="center" vertical="center"/>
    </xf>
    <xf numFmtId="164" fontId="20" fillId="0" borderId="24" xfId="189" applyNumberFormat="1" applyFont="1" applyBorder="1" applyAlignment="1" applyProtection="1">
      <alignment horizontal="center" vertical="center"/>
    </xf>
    <xf numFmtId="164" fontId="20" fillId="0" borderId="57" xfId="189" applyNumberFormat="1" applyFont="1" applyBorder="1" applyAlignment="1" applyProtection="1">
      <alignment horizontal="center" vertical="center"/>
    </xf>
    <xf numFmtId="164" fontId="20" fillId="0" borderId="13" xfId="189" applyNumberFormat="1" applyFont="1" applyBorder="1" applyAlignment="1" applyProtection="1">
      <alignment horizontal="center" vertical="center"/>
    </xf>
    <xf numFmtId="0" fontId="4" fillId="0" borderId="0" xfId="0" applyFont="1" applyAlignment="1">
      <alignment horizontal="justify" vertical="top" wrapText="1"/>
    </xf>
    <xf numFmtId="0" fontId="46" fillId="0" borderId="23"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51" xfId="0" applyFont="1" applyBorder="1" applyAlignment="1">
      <alignment horizontal="center" vertical="center" wrapText="1"/>
    </xf>
    <xf numFmtId="0" fontId="46" fillId="0" borderId="57" xfId="0" applyFont="1" applyBorder="1" applyAlignment="1">
      <alignment horizontal="center" vertical="center" wrapText="1"/>
    </xf>
    <xf numFmtId="0" fontId="46" fillId="0" borderId="13"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2"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2" xfId="0" applyFont="1" applyBorder="1" applyAlignment="1">
      <alignment horizontal="center" vertical="center" wrapText="1"/>
    </xf>
    <xf numFmtId="0" fontId="4" fillId="0" borderId="23" xfId="0" applyFont="1" applyBorder="1" applyAlignment="1">
      <alignmen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4" fillId="0" borderId="56" xfId="0" applyFont="1" applyBorder="1" applyAlignment="1">
      <alignment vertical="center" wrapText="1"/>
    </xf>
    <xf numFmtId="0" fontId="8" fillId="0" borderId="51" xfId="0" applyFont="1" applyBorder="1" applyAlignment="1">
      <alignment vertical="center" wrapText="1"/>
    </xf>
    <xf numFmtId="0" fontId="8" fillId="0" borderId="112" xfId="0" applyFont="1" applyBorder="1" applyAlignment="1">
      <alignment vertical="center" wrapText="1"/>
    </xf>
    <xf numFmtId="0" fontId="8" fillId="0" borderId="24" xfId="0" applyFont="1" applyBorder="1" applyAlignment="1">
      <alignment vertical="center" wrapText="1"/>
    </xf>
    <xf numFmtId="0" fontId="8" fillId="0" borderId="57" xfId="0" applyFont="1" applyBorder="1" applyAlignment="1">
      <alignment vertical="center" wrapText="1"/>
    </xf>
    <xf numFmtId="0" fontId="8" fillId="0" borderId="13" xfId="0" applyFont="1" applyBorder="1" applyAlignment="1">
      <alignment vertical="center" wrapText="1"/>
    </xf>
    <xf numFmtId="0" fontId="46" fillId="0" borderId="137" xfId="0" applyFont="1" applyBorder="1" applyAlignment="1">
      <alignment horizontal="center" vertical="center"/>
    </xf>
    <xf numFmtId="0" fontId="46" fillId="0" borderId="38" xfId="0" applyFont="1" applyBorder="1" applyAlignment="1">
      <alignment horizontal="center" vertical="center"/>
    </xf>
    <xf numFmtId="0" fontId="4" fillId="0" borderId="56" xfId="0" quotePrefix="1" applyFont="1" applyBorder="1" applyAlignment="1">
      <alignment vertical="center" wrapText="1"/>
    </xf>
    <xf numFmtId="0" fontId="20" fillId="0" borderId="56" xfId="0" quotePrefix="1" applyFont="1" applyBorder="1" applyAlignment="1">
      <alignment vertical="center" wrapText="1"/>
    </xf>
    <xf numFmtId="0" fontId="12" fillId="0" borderId="51" xfId="0" applyFont="1" applyBorder="1" applyAlignment="1">
      <alignment vertical="center" wrapText="1"/>
    </xf>
    <xf numFmtId="0" fontId="12" fillId="0" borderId="112" xfId="0" applyFont="1" applyBorder="1" applyAlignment="1">
      <alignment vertical="center" wrapText="1"/>
    </xf>
    <xf numFmtId="0" fontId="12" fillId="0" borderId="24" xfId="0" applyFont="1" applyBorder="1" applyAlignment="1">
      <alignment vertical="center" wrapText="1"/>
    </xf>
    <xf numFmtId="0" fontId="12" fillId="0" borderId="57" xfId="0" applyFont="1" applyBorder="1" applyAlignment="1">
      <alignment vertical="center" wrapText="1"/>
    </xf>
    <xf numFmtId="0" fontId="12" fillId="0" borderId="13" xfId="0" applyFont="1" applyBorder="1" applyAlignment="1">
      <alignment vertical="center" wrapText="1"/>
    </xf>
    <xf numFmtId="0" fontId="201" fillId="0" borderId="23" xfId="0" applyFont="1" applyBorder="1" applyAlignment="1">
      <alignment horizontal="center" vertical="center" wrapText="1"/>
    </xf>
    <xf numFmtId="0" fontId="201" fillId="0" borderId="25" xfId="0" applyFont="1" applyBorder="1" applyAlignment="1">
      <alignment horizontal="center" vertical="center" wrapText="1"/>
    </xf>
    <xf numFmtId="0" fontId="201" fillId="0" borderId="12" xfId="0" applyFont="1" applyBorder="1" applyAlignment="1">
      <alignment horizontal="center" vertical="center" wrapText="1"/>
    </xf>
    <xf numFmtId="0" fontId="201" fillId="0" borderId="56" xfId="0" applyFont="1" applyBorder="1" applyAlignment="1">
      <alignment horizontal="center" vertical="center" wrapText="1"/>
    </xf>
    <xf numFmtId="0" fontId="201" fillId="0" borderId="51" xfId="0" applyFont="1" applyBorder="1" applyAlignment="1">
      <alignment horizontal="center" vertical="center" wrapText="1"/>
    </xf>
    <xf numFmtId="0" fontId="201" fillId="0" borderId="112" xfId="0" applyFont="1" applyBorder="1" applyAlignment="1">
      <alignment horizontal="center" vertical="center" wrapText="1"/>
    </xf>
    <xf numFmtId="0" fontId="201" fillId="0" borderId="24" xfId="0" applyFont="1" applyBorder="1" applyAlignment="1">
      <alignment horizontal="center" vertical="center" wrapText="1"/>
    </xf>
    <xf numFmtId="0" fontId="201" fillId="0" borderId="57" xfId="0" applyFont="1" applyBorder="1" applyAlignment="1">
      <alignment horizontal="center" vertical="center" wrapText="1"/>
    </xf>
    <xf numFmtId="0" fontId="201" fillId="0" borderId="13" xfId="0" applyFont="1" applyBorder="1" applyAlignment="1">
      <alignment horizontal="center" vertical="center" wrapText="1"/>
    </xf>
    <xf numFmtId="0" fontId="46" fillId="0" borderId="37" xfId="0" applyFont="1" applyBorder="1" applyAlignment="1">
      <alignment horizontal="center" vertical="center" wrapText="1"/>
    </xf>
    <xf numFmtId="0" fontId="0" fillId="0" borderId="37" xfId="0" applyBorder="1" applyAlignment="1">
      <alignment horizontal="center" vertical="center" wrapText="1"/>
    </xf>
    <xf numFmtId="0" fontId="48" fillId="0" borderId="37" xfId="0" applyFont="1" applyBorder="1" applyAlignment="1">
      <alignment horizontal="center" vertical="center" wrapText="1"/>
    </xf>
    <xf numFmtId="0" fontId="200" fillId="0" borderId="23"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37" xfId="0" applyFont="1" applyBorder="1" applyAlignment="1">
      <alignment horizontal="center" vertical="center" wrapText="1"/>
    </xf>
    <xf numFmtId="0" fontId="201" fillId="0" borderId="37"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12" xfId="0" applyFont="1" applyBorder="1" applyAlignment="1">
      <alignment horizontal="center" vertical="center" wrapText="1"/>
    </xf>
    <xf numFmtId="0" fontId="4" fillId="0" borderId="23" xfId="0" applyFont="1" applyBorder="1" applyAlignment="1">
      <alignment horizontal="left"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1" fontId="7" fillId="26" borderId="23" xfId="0" applyNumberFormat="1" applyFont="1" applyFill="1" applyBorder="1" applyAlignment="1" applyProtection="1">
      <alignment horizontal="center" vertical="center"/>
      <protection locked="0"/>
    </xf>
    <xf numFmtId="1" fontId="7" fillId="26" borderId="25" xfId="0" applyNumberFormat="1" applyFont="1" applyFill="1" applyBorder="1" applyAlignment="1" applyProtection="1">
      <alignment horizontal="center" vertical="center"/>
      <protection locked="0"/>
    </xf>
    <xf numFmtId="1" fontId="7" fillId="26" borderId="12" xfId="0" applyNumberFormat="1" applyFont="1" applyFill="1" applyBorder="1" applyAlignment="1" applyProtection="1">
      <alignment horizontal="center" vertical="center"/>
      <protection locked="0"/>
    </xf>
    <xf numFmtId="0" fontId="44" fillId="94" borderId="23" xfId="0" quotePrefix="1" applyFont="1" applyFill="1" applyBorder="1" applyAlignment="1">
      <alignment horizontal="center" vertical="center" wrapText="1"/>
    </xf>
    <xf numFmtId="0" fontId="44" fillId="94" borderId="25" xfId="0" quotePrefix="1" applyFont="1" applyFill="1" applyBorder="1" applyAlignment="1">
      <alignment horizontal="center" vertical="center" wrapText="1"/>
    </xf>
    <xf numFmtId="0" fontId="44" fillId="94" borderId="12" xfId="0" quotePrefix="1" applyFont="1" applyFill="1" applyBorder="1" applyAlignment="1">
      <alignment horizontal="center" vertical="center" wrapText="1"/>
    </xf>
    <xf numFmtId="0" fontId="48" fillId="26" borderId="23" xfId="0" applyFont="1" applyFill="1" applyBorder="1" applyAlignment="1" applyProtection="1">
      <alignment horizontal="left" vertical="center" wrapText="1"/>
      <protection locked="0"/>
    </xf>
    <xf numFmtId="0" fontId="48" fillId="26" borderId="25" xfId="0" applyFont="1" applyFill="1" applyBorder="1" applyAlignment="1" applyProtection="1">
      <alignment horizontal="left" vertical="center" wrapText="1"/>
      <protection locked="0"/>
    </xf>
    <xf numFmtId="0" fontId="48" fillId="26" borderId="12" xfId="0" applyFont="1" applyFill="1" applyBorder="1" applyAlignment="1" applyProtection="1">
      <alignment horizontal="left" vertical="center" wrapText="1"/>
      <protection locked="0"/>
    </xf>
    <xf numFmtId="0" fontId="43" fillId="26" borderId="23" xfId="0" applyFont="1" applyFill="1" applyBorder="1" applyAlignment="1" applyProtection="1">
      <alignment horizontal="left" vertical="center" wrapText="1"/>
      <protection locked="0"/>
    </xf>
    <xf numFmtId="0" fontId="43" fillId="26" borderId="25" xfId="0" applyFont="1" applyFill="1" applyBorder="1" applyAlignment="1" applyProtection="1">
      <alignment horizontal="left" vertical="center" wrapText="1"/>
      <protection locked="0"/>
    </xf>
    <xf numFmtId="0" fontId="43" fillId="26" borderId="12" xfId="0" applyFont="1" applyFill="1" applyBorder="1" applyAlignment="1" applyProtection="1">
      <alignment horizontal="left" vertical="center" wrapText="1"/>
      <protection locked="0"/>
    </xf>
    <xf numFmtId="0" fontId="20" fillId="0" borderId="56" xfId="0" applyFont="1" applyBorder="1" applyAlignment="1">
      <alignment vertical="center" wrapText="1"/>
    </xf>
    <xf numFmtId="0" fontId="44" fillId="94" borderId="23" xfId="0" applyFont="1" applyFill="1" applyBorder="1" applyAlignment="1">
      <alignment horizontal="center" vertical="center" wrapText="1"/>
    </xf>
    <xf numFmtId="0" fontId="44" fillId="94" borderId="25" xfId="0" applyFont="1" applyFill="1" applyBorder="1" applyAlignment="1">
      <alignment horizontal="center" vertical="center" wrapText="1"/>
    </xf>
    <xf numFmtId="0" fontId="44" fillId="94" borderId="12" xfId="0" applyFont="1" applyFill="1" applyBorder="1" applyAlignment="1">
      <alignment horizontal="center" vertical="center" wrapText="1"/>
    </xf>
    <xf numFmtId="0" fontId="48" fillId="26" borderId="23" xfId="0" quotePrefix="1" applyFont="1" applyFill="1" applyBorder="1" applyAlignment="1" applyProtection="1">
      <alignment horizontal="left" vertical="center" wrapText="1"/>
      <protection locked="0"/>
    </xf>
    <xf numFmtId="0" fontId="48" fillId="26" borderId="25" xfId="0" quotePrefix="1" applyFont="1" applyFill="1" applyBorder="1" applyAlignment="1" applyProtection="1">
      <alignment horizontal="left" vertical="center" wrapText="1"/>
      <protection locked="0"/>
    </xf>
    <xf numFmtId="0" fontId="48" fillId="26" borderId="12" xfId="0" quotePrefix="1" applyFont="1" applyFill="1" applyBorder="1" applyAlignment="1" applyProtection="1">
      <alignment horizontal="left" vertical="center" wrapText="1"/>
      <protection locked="0"/>
    </xf>
    <xf numFmtId="9" fontId="201" fillId="0" borderId="23" xfId="0" applyNumberFormat="1" applyFont="1" applyBorder="1" applyAlignment="1">
      <alignment horizontal="center" vertical="center" wrapText="1"/>
    </xf>
    <xf numFmtId="0" fontId="96" fillId="0" borderId="23" xfId="0" applyFont="1" applyBorder="1" applyAlignment="1">
      <alignment horizontal="center" vertical="center" wrapText="1"/>
    </xf>
    <xf numFmtId="0" fontId="96" fillId="0" borderId="25" xfId="0" applyFont="1" applyBorder="1" applyAlignment="1">
      <alignment horizontal="center" vertical="center" wrapText="1"/>
    </xf>
    <xf numFmtId="0" fontId="96" fillId="0" borderId="12" xfId="0" applyFont="1" applyBorder="1" applyAlignment="1">
      <alignment horizontal="center" vertical="center" wrapText="1"/>
    </xf>
    <xf numFmtId="49" fontId="163" fillId="0" borderId="23" xfId="0" applyNumberFormat="1" applyFont="1" applyBorder="1" applyAlignment="1">
      <alignment horizontal="center" vertical="center" wrapText="1"/>
    </xf>
    <xf numFmtId="49" fontId="163" fillId="0" borderId="25" xfId="0" applyNumberFormat="1" applyFont="1" applyBorder="1" applyAlignment="1">
      <alignment horizontal="center" vertical="center" wrapText="1"/>
    </xf>
    <xf numFmtId="49" fontId="163" fillId="0" borderId="12" xfId="0" applyNumberFormat="1" applyFont="1" applyBorder="1" applyAlignment="1">
      <alignment horizontal="center" vertical="center" wrapText="1"/>
    </xf>
    <xf numFmtId="0" fontId="96" fillId="0" borderId="23" xfId="0" applyFont="1" applyBorder="1" applyAlignment="1">
      <alignment vertical="center" wrapText="1"/>
    </xf>
    <xf numFmtId="0" fontId="164" fillId="0" borderId="25" xfId="0" applyFont="1" applyBorder="1" applyAlignment="1">
      <alignment vertical="center" wrapText="1"/>
    </xf>
    <xf numFmtId="0" fontId="164" fillId="0" borderId="12" xfId="0" applyFont="1" applyBorder="1" applyAlignment="1">
      <alignment vertical="center" wrapText="1"/>
    </xf>
    <xf numFmtId="0" fontId="96" fillId="0" borderId="56" xfId="0" applyFont="1" applyBorder="1" applyAlignment="1">
      <alignment vertical="center" wrapText="1"/>
    </xf>
    <xf numFmtId="0" fontId="164" fillId="0" borderId="51" xfId="0" applyFont="1" applyBorder="1" applyAlignment="1">
      <alignment vertical="center" wrapText="1"/>
    </xf>
    <xf numFmtId="0" fontId="164" fillId="0" borderId="112" xfId="0" applyFont="1" applyBorder="1" applyAlignment="1">
      <alignment vertical="center" wrapText="1"/>
    </xf>
    <xf numFmtId="0" fontId="164" fillId="0" borderId="24" xfId="0" applyFont="1" applyBorder="1" applyAlignment="1">
      <alignment vertical="center" wrapText="1"/>
    </xf>
    <xf numFmtId="0" fontId="164" fillId="0" borderId="57" xfId="0" applyFont="1" applyBorder="1" applyAlignment="1">
      <alignment vertical="center" wrapText="1"/>
    </xf>
    <xf numFmtId="0" fontId="164" fillId="0" borderId="13" xfId="0" applyFont="1" applyBorder="1" applyAlignment="1">
      <alignment vertical="center" wrapText="1"/>
    </xf>
    <xf numFmtId="0" fontId="110" fillId="26" borderId="23" xfId="0" applyFont="1" applyFill="1" applyBorder="1" applyAlignment="1" applyProtection="1">
      <alignment horizontal="left" vertical="center" wrapText="1"/>
      <protection locked="0"/>
    </xf>
    <xf numFmtId="0" fontId="110" fillId="26" borderId="25" xfId="0" applyFont="1" applyFill="1" applyBorder="1" applyAlignment="1" applyProtection="1">
      <alignment horizontal="left" vertical="center" wrapText="1"/>
      <protection locked="0"/>
    </xf>
    <xf numFmtId="0" fontId="110" fillId="26" borderId="12" xfId="0" applyFont="1" applyFill="1" applyBorder="1" applyAlignment="1" applyProtection="1">
      <alignment horizontal="left" vertical="center" wrapText="1"/>
      <protection locked="0"/>
    </xf>
    <xf numFmtId="0" fontId="202" fillId="0" borderId="23" xfId="0" applyFont="1" applyBorder="1" applyAlignment="1">
      <alignment horizontal="center" vertical="center" wrapText="1"/>
    </xf>
    <xf numFmtId="0" fontId="202" fillId="0" borderId="25" xfId="0" applyFont="1" applyBorder="1" applyAlignment="1">
      <alignment horizontal="center" vertical="center" wrapText="1"/>
    </xf>
    <xf numFmtId="0" fontId="202" fillId="0" borderId="12" xfId="0" applyFont="1" applyBorder="1" applyAlignment="1">
      <alignment horizontal="center" vertical="center" wrapText="1"/>
    </xf>
    <xf numFmtId="0" fontId="202" fillId="0" borderId="56" xfId="0" applyFont="1" applyBorder="1" applyAlignment="1">
      <alignment horizontal="center" vertical="center" wrapText="1"/>
    </xf>
    <xf numFmtId="0" fontId="202" fillId="0" borderId="51" xfId="0" applyFont="1" applyBorder="1" applyAlignment="1">
      <alignment horizontal="center" vertical="center" wrapText="1"/>
    </xf>
    <xf numFmtId="0" fontId="202" fillId="0" borderId="112" xfId="0" applyFont="1" applyBorder="1" applyAlignment="1">
      <alignment horizontal="center" vertical="center" wrapText="1"/>
    </xf>
    <xf numFmtId="0" fontId="202" fillId="0" borderId="24" xfId="0" applyFont="1" applyBorder="1" applyAlignment="1">
      <alignment horizontal="center" vertical="center" wrapText="1"/>
    </xf>
    <xf numFmtId="0" fontId="202" fillId="0" borderId="57" xfId="0" applyFont="1" applyBorder="1" applyAlignment="1">
      <alignment horizontal="center" vertical="center" wrapText="1"/>
    </xf>
    <xf numFmtId="0" fontId="202" fillId="0" borderId="13" xfId="0" applyFont="1" applyBorder="1" applyAlignment="1">
      <alignment horizontal="center" vertical="center" wrapText="1"/>
    </xf>
    <xf numFmtId="9" fontId="202" fillId="0" borderId="23" xfId="0" applyNumberFormat="1" applyFont="1" applyBorder="1" applyAlignment="1">
      <alignment horizontal="center" vertical="center" wrapText="1"/>
    </xf>
    <xf numFmtId="0" fontId="110" fillId="26" borderId="23" xfId="0" quotePrefix="1" applyFont="1" applyFill="1" applyBorder="1" applyAlignment="1" applyProtection="1">
      <alignment horizontal="left" vertical="center" wrapText="1"/>
      <protection locked="0"/>
    </xf>
    <xf numFmtId="0" fontId="110" fillId="26" borderId="25" xfId="0" quotePrefix="1" applyFont="1" applyFill="1" applyBorder="1" applyAlignment="1" applyProtection="1">
      <alignment horizontal="left" vertical="center" wrapText="1"/>
      <protection locked="0"/>
    </xf>
    <xf numFmtId="0" fontId="110" fillId="26" borderId="12" xfId="0" quotePrefix="1" applyFont="1" applyFill="1" applyBorder="1" applyAlignment="1" applyProtection="1">
      <alignment horizontal="left" vertical="center" wrapText="1"/>
      <protection locked="0"/>
    </xf>
    <xf numFmtId="0" fontId="203" fillId="0" borderId="56" xfId="0" applyFont="1" applyBorder="1" applyAlignment="1">
      <alignment horizontal="center" vertical="center" wrapText="1"/>
    </xf>
    <xf numFmtId="0" fontId="203" fillId="0" borderId="112" xfId="0" applyFont="1" applyBorder="1" applyAlignment="1">
      <alignment horizontal="center" vertical="center" wrapText="1"/>
    </xf>
    <xf numFmtId="0" fontId="203" fillId="0" borderId="57" xfId="0" applyFont="1" applyBorder="1" applyAlignment="1">
      <alignment horizontal="center" vertical="center" wrapText="1"/>
    </xf>
    <xf numFmtId="0" fontId="203" fillId="0" borderId="51" xfId="0" applyFont="1" applyBorder="1" applyAlignment="1">
      <alignment horizontal="center" vertical="center" wrapText="1"/>
    </xf>
    <xf numFmtId="0" fontId="203" fillId="0" borderId="24" xfId="0" applyFont="1" applyBorder="1" applyAlignment="1">
      <alignment horizontal="center" vertical="center" wrapText="1"/>
    </xf>
    <xf numFmtId="0" fontId="203" fillId="0" borderId="13" xfId="0" applyFont="1" applyBorder="1" applyAlignment="1">
      <alignment horizontal="center" vertical="center" wrapText="1"/>
    </xf>
    <xf numFmtId="0" fontId="203" fillId="0" borderId="23" xfId="0" applyFont="1" applyBorder="1" applyAlignment="1">
      <alignment horizontal="center" vertical="center" wrapText="1"/>
    </xf>
    <xf numFmtId="0" fontId="203" fillId="0" borderId="25" xfId="0" applyFont="1" applyBorder="1" applyAlignment="1">
      <alignment horizontal="center" vertical="center" wrapText="1"/>
    </xf>
    <xf numFmtId="0" fontId="203" fillId="0" borderId="12"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12" xfId="0" applyFont="1" applyBorder="1" applyAlignment="1">
      <alignment horizontal="center" vertical="center" wrapText="1"/>
    </xf>
    <xf numFmtId="49" fontId="28" fillId="0" borderId="23" xfId="0" applyNumberFormat="1" applyFont="1" applyBorder="1" applyAlignment="1">
      <alignment horizontal="center" vertical="center" wrapText="1"/>
    </xf>
    <xf numFmtId="49" fontId="28" fillId="0" borderId="25" xfId="0" applyNumberFormat="1" applyFont="1" applyBorder="1" applyAlignment="1">
      <alignment horizontal="center" vertical="center" wrapText="1"/>
    </xf>
    <xf numFmtId="49" fontId="28" fillId="0" borderId="12" xfId="0" applyNumberFormat="1" applyFont="1" applyBorder="1" applyAlignment="1">
      <alignment horizontal="center" vertical="center" wrapText="1"/>
    </xf>
    <xf numFmtId="0" fontId="20" fillId="0" borderId="23" xfId="0" applyFont="1" applyBorder="1" applyAlignment="1">
      <alignment vertical="center" wrapText="1"/>
    </xf>
    <xf numFmtId="0" fontId="12" fillId="0" borderId="25" xfId="0" applyFont="1" applyBorder="1" applyAlignment="1">
      <alignment vertical="center" wrapText="1"/>
    </xf>
    <xf numFmtId="0" fontId="12" fillId="0" borderId="12" xfId="0" applyFont="1" applyBorder="1" applyAlignment="1">
      <alignment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12" xfId="0" applyFont="1" applyBorder="1" applyAlignment="1">
      <alignment horizontal="center" vertical="center" wrapText="1"/>
    </xf>
    <xf numFmtId="0" fontId="28" fillId="94" borderId="23" xfId="0" applyFont="1" applyFill="1" applyBorder="1" applyAlignment="1">
      <alignment horizontal="center" vertical="center" wrapText="1"/>
    </xf>
    <xf numFmtId="0" fontId="28" fillId="94" borderId="25" xfId="0" applyFont="1" applyFill="1" applyBorder="1" applyAlignment="1">
      <alignment horizontal="center" vertical="center" wrapText="1"/>
    </xf>
    <xf numFmtId="0" fontId="28" fillId="94" borderId="12" xfId="0" applyFont="1" applyFill="1" applyBorder="1" applyAlignment="1">
      <alignment horizontal="center" vertical="center" wrapText="1"/>
    </xf>
    <xf numFmtId="0" fontId="4" fillId="0" borderId="25" xfId="0" applyFont="1" applyBorder="1" applyAlignment="1">
      <alignment vertical="center" wrapText="1"/>
    </xf>
    <xf numFmtId="0" fontId="4" fillId="0" borderId="12" xfId="0" applyFont="1" applyBorder="1" applyAlignment="1">
      <alignment vertical="center" wrapText="1"/>
    </xf>
    <xf numFmtId="1" fontId="7" fillId="29" borderId="23" xfId="0" applyNumberFormat="1" applyFont="1" applyFill="1" applyBorder="1" applyAlignment="1">
      <alignment horizontal="center" vertical="center" wrapText="1"/>
    </xf>
    <xf numFmtId="1" fontId="7" fillId="29" borderId="25" xfId="0" applyNumberFormat="1" applyFont="1" applyFill="1" applyBorder="1" applyAlignment="1">
      <alignment horizontal="center" vertical="center" wrapText="1"/>
    </xf>
    <xf numFmtId="1" fontId="7" fillId="29" borderId="12" xfId="0" applyNumberFormat="1" applyFont="1" applyFill="1" applyBorder="1" applyAlignment="1">
      <alignment horizontal="center" vertical="center" wrapText="1"/>
    </xf>
    <xf numFmtId="0" fontId="20" fillId="65" borderId="23" xfId="0" applyFont="1" applyFill="1" applyBorder="1" applyAlignment="1">
      <alignment horizontal="center" vertical="center" wrapText="1"/>
    </xf>
    <xf numFmtId="0" fontId="12" fillId="65" borderId="25" xfId="0" applyFont="1" applyFill="1" applyBorder="1" applyAlignment="1">
      <alignment horizontal="center" vertical="center" wrapText="1"/>
    </xf>
    <xf numFmtId="1" fontId="19" fillId="26" borderId="23" xfId="0" applyNumberFormat="1" applyFont="1" applyFill="1" applyBorder="1" applyAlignment="1" applyProtection="1">
      <alignment horizontal="center" vertical="center"/>
      <protection locked="0"/>
    </xf>
    <xf numFmtId="1" fontId="19" fillId="26" borderId="25" xfId="0" applyNumberFormat="1" applyFont="1" applyFill="1" applyBorder="1" applyAlignment="1" applyProtection="1">
      <alignment horizontal="center" vertical="center"/>
      <protection locked="0"/>
    </xf>
    <xf numFmtId="1" fontId="19" fillId="26" borderId="12" xfId="0" applyNumberFormat="1" applyFont="1" applyFill="1" applyBorder="1" applyAlignment="1" applyProtection="1">
      <alignment horizontal="center" vertical="center"/>
      <protection locked="0"/>
    </xf>
    <xf numFmtId="0" fontId="205" fillId="0" borderId="23" xfId="0" applyFont="1" applyBorder="1" applyAlignment="1">
      <alignment horizontal="center" vertical="center" wrapText="1"/>
    </xf>
    <xf numFmtId="0" fontId="205" fillId="0" borderId="25" xfId="0" applyFont="1" applyBorder="1" applyAlignment="1">
      <alignment horizontal="center" vertical="center" wrapText="1"/>
    </xf>
    <xf numFmtId="0" fontId="205" fillId="0" borderId="12" xfId="0" applyFont="1" applyBorder="1" applyAlignment="1">
      <alignment horizontal="center" vertical="center" wrapText="1"/>
    </xf>
    <xf numFmtId="1" fontId="19" fillId="29" borderId="23" xfId="0" applyNumberFormat="1" applyFont="1" applyFill="1" applyBorder="1" applyAlignment="1">
      <alignment horizontal="center" vertical="center" wrapText="1"/>
    </xf>
    <xf numFmtId="1" fontId="19" fillId="29" borderId="25" xfId="0" applyNumberFormat="1" applyFont="1" applyFill="1" applyBorder="1" applyAlignment="1">
      <alignment horizontal="center" vertical="center" wrapText="1"/>
    </xf>
    <xf numFmtId="1" fontId="19" fillId="29" borderId="12" xfId="0" applyNumberFormat="1" applyFont="1" applyFill="1" applyBorder="1" applyAlignment="1">
      <alignment horizontal="center" vertical="center" wrapText="1"/>
    </xf>
    <xf numFmtId="0" fontId="20" fillId="0" borderId="25" xfId="0" applyFont="1" applyBorder="1" applyAlignment="1">
      <alignment vertical="center" wrapText="1"/>
    </xf>
    <xf numFmtId="0" fontId="20" fillId="0" borderId="12" xfId="0" applyFont="1" applyBorder="1" applyAlignment="1">
      <alignment vertical="center" wrapText="1"/>
    </xf>
    <xf numFmtId="0" fontId="20" fillId="0" borderId="51" xfId="0" applyFont="1" applyBorder="1" applyAlignment="1">
      <alignment vertical="center" wrapText="1"/>
    </xf>
    <xf numFmtId="0" fontId="20" fillId="0" borderId="112" xfId="0" applyFont="1" applyBorder="1" applyAlignment="1">
      <alignment vertical="center" wrapText="1"/>
    </xf>
    <xf numFmtId="0" fontId="20" fillId="0" borderId="24" xfId="0" applyFont="1" applyBorder="1" applyAlignment="1">
      <alignment vertical="center" wrapText="1"/>
    </xf>
    <xf numFmtId="0" fontId="20" fillId="0" borderId="57" xfId="0" applyFont="1" applyBorder="1" applyAlignment="1">
      <alignment vertical="center" wrapText="1"/>
    </xf>
    <xf numFmtId="0" fontId="20" fillId="0" borderId="13" xfId="0" applyFont="1" applyBorder="1" applyAlignment="1">
      <alignment vertical="center" wrapText="1"/>
    </xf>
    <xf numFmtId="9" fontId="203" fillId="0" borderId="23" xfId="0" applyNumberFormat="1" applyFont="1" applyBorder="1" applyAlignment="1">
      <alignment horizontal="center" vertical="center" wrapText="1"/>
    </xf>
    <xf numFmtId="9" fontId="203" fillId="0" borderId="25" xfId="0" applyNumberFormat="1" applyFont="1" applyBorder="1" applyAlignment="1">
      <alignment horizontal="center" vertical="center" wrapText="1"/>
    </xf>
    <xf numFmtId="9" fontId="203" fillId="0" borderId="12" xfId="0" applyNumberFormat="1" applyFont="1" applyBorder="1" applyAlignment="1">
      <alignment horizontal="center" vertical="center" wrapText="1"/>
    </xf>
    <xf numFmtId="0" fontId="48" fillId="77" borderId="23" xfId="0" applyFont="1" applyFill="1" applyBorder="1" applyAlignment="1">
      <alignment horizontal="left" vertical="center" wrapText="1"/>
    </xf>
    <xf numFmtId="0" fontId="48" fillId="77" borderId="25" xfId="0" applyFont="1" applyFill="1" applyBorder="1" applyAlignment="1">
      <alignment horizontal="left" vertical="center" wrapText="1"/>
    </xf>
    <xf numFmtId="0" fontId="48" fillId="77" borderId="12" xfId="0" applyFont="1" applyFill="1" applyBorder="1" applyAlignment="1">
      <alignment horizontal="left" vertical="center" wrapText="1"/>
    </xf>
    <xf numFmtId="0" fontId="4" fillId="0" borderId="0" xfId="0" applyFont="1" applyAlignment="1">
      <alignment horizontal="justify" vertical="center" wrapText="1"/>
    </xf>
    <xf numFmtId="0" fontId="42" fillId="0" borderId="0" xfId="0" applyFont="1" applyAlignment="1">
      <alignment horizontal="justify" vertical="top"/>
    </xf>
    <xf numFmtId="0" fontId="110" fillId="0" borderId="0" xfId="0" applyFont="1" applyAlignment="1">
      <alignment horizontal="left" vertical="center" wrapText="1"/>
    </xf>
    <xf numFmtId="0" fontId="28" fillId="0" borderId="23" xfId="0" quotePrefix="1" applyFont="1" applyBorder="1" applyAlignment="1">
      <alignment horizontal="center" vertical="center" wrapText="1"/>
    </xf>
    <xf numFmtId="0" fontId="28" fillId="0" borderId="25" xfId="0" quotePrefix="1" applyFont="1" applyBorder="1" applyAlignment="1">
      <alignment horizontal="center" vertical="center" wrapText="1"/>
    </xf>
    <xf numFmtId="0" fontId="28" fillId="0" borderId="12" xfId="0" quotePrefix="1" applyFont="1" applyBorder="1" applyAlignment="1">
      <alignment horizontal="center" vertical="center" wrapText="1"/>
    </xf>
    <xf numFmtId="0" fontId="162" fillId="77" borderId="23" xfId="0" applyFont="1" applyFill="1" applyBorder="1" applyAlignment="1">
      <alignment horizontal="center" vertical="center" wrapText="1"/>
    </xf>
    <xf numFmtId="0" fontId="162" fillId="77" borderId="25" xfId="0" applyFont="1" applyFill="1" applyBorder="1" applyAlignment="1">
      <alignment horizontal="center" vertical="center" wrapText="1"/>
    </xf>
    <xf numFmtId="0" fontId="162" fillId="77" borderId="12" xfId="0" applyFont="1" applyFill="1" applyBorder="1" applyAlignment="1">
      <alignment horizontal="center" vertical="center" wrapText="1"/>
    </xf>
    <xf numFmtId="0" fontId="162" fillId="77" borderId="23" xfId="0" applyFont="1" applyFill="1" applyBorder="1" applyAlignment="1">
      <alignment vertical="center" wrapText="1"/>
    </xf>
    <xf numFmtId="0" fontId="206" fillId="77" borderId="25" xfId="0" applyFont="1" applyFill="1" applyBorder="1" applyAlignment="1">
      <alignment vertical="center" wrapText="1"/>
    </xf>
    <xf numFmtId="0" fontId="206" fillId="77" borderId="12" xfId="0" applyFont="1" applyFill="1" applyBorder="1" applyAlignment="1">
      <alignment vertical="center" wrapText="1"/>
    </xf>
    <xf numFmtId="0" fontId="162" fillId="77" borderId="56" xfId="0" applyFont="1" applyFill="1" applyBorder="1" applyAlignment="1">
      <alignment vertical="center" wrapText="1"/>
    </xf>
    <xf numFmtId="0" fontId="206" fillId="77" borderId="51" xfId="0" applyFont="1" applyFill="1" applyBorder="1" applyAlignment="1">
      <alignment vertical="center" wrapText="1"/>
    </xf>
    <xf numFmtId="0" fontId="206" fillId="77" borderId="112" xfId="0" applyFont="1" applyFill="1" applyBorder="1" applyAlignment="1">
      <alignment vertical="center" wrapText="1"/>
    </xf>
    <xf numFmtId="0" fontId="206" fillId="77" borderId="24" xfId="0" applyFont="1" applyFill="1" applyBorder="1" applyAlignment="1">
      <alignment vertical="center" wrapText="1"/>
    </xf>
    <xf numFmtId="0" fontId="206" fillId="77" borderId="57" xfId="0" applyFont="1" applyFill="1" applyBorder="1" applyAlignment="1">
      <alignment vertical="center" wrapText="1"/>
    </xf>
    <xf numFmtId="0" fontId="206" fillId="77" borderId="13" xfId="0" applyFont="1" applyFill="1" applyBorder="1" applyAlignment="1">
      <alignment vertical="center" wrapText="1"/>
    </xf>
    <xf numFmtId="0" fontId="162" fillId="77" borderId="56" xfId="0" applyFont="1" applyFill="1" applyBorder="1" applyAlignment="1">
      <alignment horizontal="left" vertical="center" wrapText="1"/>
    </xf>
    <xf numFmtId="0" fontId="162" fillId="77" borderId="111" xfId="0" applyFont="1" applyFill="1" applyBorder="1" applyAlignment="1">
      <alignment horizontal="left" vertical="center" wrapText="1"/>
    </xf>
    <xf numFmtId="0" fontId="162" fillId="77" borderId="51" xfId="0" applyFont="1" applyFill="1" applyBorder="1" applyAlignment="1">
      <alignment horizontal="left" vertical="center" wrapText="1"/>
    </xf>
    <xf numFmtId="0" fontId="162" fillId="77" borderId="112" xfId="0" applyFont="1" applyFill="1" applyBorder="1" applyAlignment="1">
      <alignment horizontal="left" vertical="center" wrapText="1"/>
    </xf>
    <xf numFmtId="0" fontId="162" fillId="77" borderId="0" xfId="0" applyFont="1" applyFill="1" applyAlignment="1">
      <alignment horizontal="left" vertical="center" wrapText="1"/>
    </xf>
    <xf numFmtId="0" fontId="162" fillId="77" borderId="24" xfId="0" applyFont="1" applyFill="1" applyBorder="1" applyAlignment="1">
      <alignment horizontal="left" vertical="center" wrapText="1"/>
    </xf>
    <xf numFmtId="0" fontId="162" fillId="77" borderId="57" xfId="0" applyFont="1" applyFill="1" applyBorder="1" applyAlignment="1">
      <alignment horizontal="left" vertical="center" wrapText="1"/>
    </xf>
    <xf numFmtId="0" fontId="162" fillId="77" borderId="175" xfId="0" applyFont="1" applyFill="1" applyBorder="1" applyAlignment="1">
      <alignment horizontal="left" vertical="center" wrapText="1"/>
    </xf>
    <xf numFmtId="0" fontId="162" fillId="77" borderId="13" xfId="0" applyFont="1" applyFill="1" applyBorder="1" applyAlignment="1">
      <alignment horizontal="left" vertical="center" wrapText="1"/>
    </xf>
    <xf numFmtId="0" fontId="12" fillId="65" borderId="12" xfId="0" applyFont="1" applyFill="1" applyBorder="1" applyAlignment="1">
      <alignment horizontal="center" vertical="center" wrapText="1"/>
    </xf>
    <xf numFmtId="0" fontId="208" fillId="77" borderId="23" xfId="0" applyFont="1" applyFill="1" applyBorder="1" applyAlignment="1">
      <alignment horizontal="center" vertical="center" wrapText="1"/>
    </xf>
    <xf numFmtId="0" fontId="208" fillId="77" borderId="25" xfId="0" applyFont="1" applyFill="1" applyBorder="1" applyAlignment="1">
      <alignment horizontal="center" vertical="center" wrapText="1"/>
    </xf>
    <xf numFmtId="0" fontId="208" fillId="77" borderId="12" xfId="0" applyFont="1" applyFill="1" applyBorder="1" applyAlignment="1">
      <alignment horizontal="center" vertical="center" wrapText="1"/>
    </xf>
    <xf numFmtId="0" fontId="96" fillId="61" borderId="17" xfId="0" applyFont="1" applyFill="1" applyBorder="1" applyAlignment="1">
      <alignment horizontal="left" vertical="top" wrapText="1"/>
    </xf>
    <xf numFmtId="0" fontId="96" fillId="61" borderId="30" xfId="0" applyFont="1" applyFill="1" applyBorder="1" applyAlignment="1">
      <alignment horizontal="left" vertical="top" wrapText="1"/>
    </xf>
    <xf numFmtId="0" fontId="96" fillId="61" borderId="29" xfId="0" applyFont="1" applyFill="1" applyBorder="1" applyAlignment="1">
      <alignment horizontal="left" vertical="top" wrapText="1"/>
    </xf>
    <xf numFmtId="0" fontId="96" fillId="0" borderId="17" xfId="0" applyFont="1" applyBorder="1" applyAlignment="1">
      <alignment horizontal="left" vertical="top" wrapText="1"/>
    </xf>
    <xf numFmtId="0" fontId="96" fillId="0" borderId="30" xfId="0" applyFont="1" applyBorder="1" applyAlignment="1">
      <alignment horizontal="left" vertical="top" wrapText="1"/>
    </xf>
    <xf numFmtId="0" fontId="96" fillId="0" borderId="29" xfId="0" applyFont="1" applyBorder="1" applyAlignment="1">
      <alignment horizontal="left" vertical="top" wrapText="1"/>
    </xf>
    <xf numFmtId="0" fontId="13" fillId="61" borderId="0" xfId="0" applyFont="1" applyFill="1" applyAlignment="1">
      <alignment horizontal="left" vertical="center" wrapText="1"/>
    </xf>
    <xf numFmtId="0" fontId="139" fillId="0" borderId="0" xfId="0" applyFont="1" applyFill="1" applyAlignment="1">
      <alignment horizontal="left" vertical="center" wrapText="1"/>
    </xf>
    <xf numFmtId="0" fontId="139" fillId="0" borderId="0" xfId="0" applyFont="1" applyFill="1" applyAlignment="1">
      <alignment horizontal="left" vertical="center"/>
    </xf>
    <xf numFmtId="0" fontId="96" fillId="0" borderId="17" xfId="0" applyFont="1" applyFill="1" applyBorder="1" applyAlignment="1">
      <alignment horizontal="left" vertical="top" wrapText="1"/>
    </xf>
    <xf numFmtId="0" fontId="96" fillId="0" borderId="30" xfId="0" applyFont="1" applyFill="1" applyBorder="1" applyAlignment="1">
      <alignment horizontal="left" vertical="top" wrapText="1"/>
    </xf>
    <xf numFmtId="0" fontId="105" fillId="0" borderId="0" xfId="147" applyFont="1" applyAlignment="1" applyProtection="1">
      <alignment wrapText="1"/>
      <protection locked="0"/>
    </xf>
    <xf numFmtId="0" fontId="0" fillId="0" borderId="0" xfId="0" applyAlignment="1" applyProtection="1">
      <protection locked="0"/>
    </xf>
    <xf numFmtId="0" fontId="106" fillId="61" borderId="20" xfId="0" applyFont="1" applyFill="1" applyBorder="1" applyAlignment="1">
      <alignment horizontal="left" vertical="top" wrapText="1"/>
    </xf>
    <xf numFmtId="0" fontId="89" fillId="61" borderId="10" xfId="0" applyFont="1" applyFill="1" applyBorder="1"/>
    <xf numFmtId="0" fontId="89" fillId="61" borderId="33" xfId="0" applyFont="1" applyFill="1" applyBorder="1"/>
    <xf numFmtId="0" fontId="20" fillId="61" borderId="46" xfId="0" applyFont="1" applyFill="1" applyBorder="1" applyAlignment="1">
      <alignment horizontal="left" vertical="top" wrapText="1"/>
    </xf>
    <xf numFmtId="0" fontId="6" fillId="0" borderId="11" xfId="0" applyFont="1" applyBorder="1" applyAlignment="1">
      <alignment horizontal="left" vertical="center" wrapText="1"/>
    </xf>
    <xf numFmtId="0" fontId="0" fillId="0" borderId="11" xfId="0" applyBorder="1" applyAlignment="1"/>
    <xf numFmtId="0" fontId="106" fillId="0" borderId="11" xfId="0" applyFont="1" applyFill="1" applyBorder="1" applyAlignment="1">
      <alignment horizontal="left" vertical="top" wrapText="1"/>
    </xf>
    <xf numFmtId="0" fontId="89" fillId="0" borderId="11" xfId="0" applyFont="1" applyFill="1" applyBorder="1" applyAlignment="1"/>
    <xf numFmtId="0" fontId="34" fillId="0" borderId="0" xfId="0" applyFont="1" applyAlignment="1" applyProtection="1">
      <alignment horizontal="left" vertical="top" wrapText="1"/>
    </xf>
    <xf numFmtId="0" fontId="106" fillId="0" borderId="17" xfId="0" applyFont="1" applyFill="1" applyBorder="1" applyAlignment="1">
      <alignment horizontal="left" vertical="top" wrapText="1"/>
    </xf>
    <xf numFmtId="0" fontId="106" fillId="0" borderId="30" xfId="0" applyFont="1" applyFill="1" applyBorder="1" applyAlignment="1">
      <alignment horizontal="left" vertical="top" wrapText="1"/>
    </xf>
    <xf numFmtId="0" fontId="20" fillId="0" borderId="144" xfId="0" applyFont="1" applyFill="1" applyBorder="1" applyAlignment="1">
      <alignment horizontal="left" vertical="top" wrapText="1"/>
    </xf>
    <xf numFmtId="0" fontId="20" fillId="0" borderId="145" xfId="0" applyFont="1" applyFill="1" applyBorder="1" applyAlignment="1">
      <alignment horizontal="left" vertical="top" wrapText="1"/>
    </xf>
    <xf numFmtId="0" fontId="20" fillId="0" borderId="146" xfId="0" applyFont="1" applyFill="1" applyBorder="1" applyAlignment="1">
      <alignment horizontal="left" vertical="top" wrapText="1"/>
    </xf>
    <xf numFmtId="0" fontId="6" fillId="0" borderId="11" xfId="0" applyFont="1" applyBorder="1" applyAlignment="1" applyProtection="1">
      <alignment wrapText="1"/>
    </xf>
    <xf numFmtId="0" fontId="20" fillId="61" borderId="18" xfId="0" applyFont="1" applyFill="1" applyBorder="1" applyAlignment="1" applyProtection="1">
      <alignment horizontal="left" vertical="top" wrapText="1"/>
    </xf>
    <xf numFmtId="0" fontId="20" fillId="61" borderId="46" xfId="0" applyFont="1" applyFill="1" applyBorder="1" applyAlignment="1" applyProtection="1">
      <alignment horizontal="left" vertical="top" wrapText="1"/>
    </xf>
    <xf numFmtId="0" fontId="20" fillId="61" borderId="19" xfId="0" applyFont="1" applyFill="1" applyBorder="1" applyAlignment="1" applyProtection="1">
      <alignment horizontal="left" vertical="top" wrapText="1"/>
    </xf>
    <xf numFmtId="0" fontId="101" fillId="0" borderId="11" xfId="0" applyFont="1" applyFill="1" applyBorder="1" applyAlignment="1"/>
    <xf numFmtId="0" fontId="96" fillId="0" borderId="17" xfId="0" applyFont="1" applyBorder="1" applyAlignment="1">
      <alignment wrapText="1"/>
    </xf>
    <xf numFmtId="0" fontId="96" fillId="0" borderId="30" xfId="0" applyFont="1" applyBorder="1" applyAlignment="1"/>
    <xf numFmtId="0" fontId="96" fillId="0" borderId="29" xfId="0" applyFont="1" applyBorder="1" applyAlignment="1"/>
    <xf numFmtId="0" fontId="6" fillId="0" borderId="11" xfId="0" applyFont="1" applyBorder="1" applyAlignment="1">
      <alignment wrapText="1"/>
    </xf>
    <xf numFmtId="0" fontId="20" fillId="61" borderId="11" xfId="0" applyFont="1" applyFill="1" applyBorder="1" applyAlignment="1">
      <alignment horizontal="left" vertical="top" wrapText="1"/>
    </xf>
    <xf numFmtId="0" fontId="101" fillId="61" borderId="11" xfId="0" applyFont="1" applyFill="1" applyBorder="1" applyAlignment="1"/>
    <xf numFmtId="0" fontId="4"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3" fillId="61" borderId="0" xfId="0" applyFont="1" applyFill="1" applyAlignment="1">
      <alignment vertical="center" wrapText="1"/>
    </xf>
    <xf numFmtId="0" fontId="106" fillId="0" borderId="46" xfId="0" applyFont="1" applyFill="1" applyBorder="1" applyAlignment="1">
      <alignment horizontal="left" vertical="top" wrapText="1"/>
    </xf>
    <xf numFmtId="0" fontId="4" fillId="61" borderId="18" xfId="0" applyFont="1" applyFill="1" applyBorder="1" applyAlignment="1">
      <alignment horizontal="left" vertical="top" wrapText="1"/>
    </xf>
    <xf numFmtId="0" fontId="4" fillId="61" borderId="46" xfId="0" applyFont="1" applyFill="1" applyBorder="1" applyAlignment="1">
      <alignment horizontal="left" vertical="top" wrapText="1"/>
    </xf>
    <xf numFmtId="0" fontId="4" fillId="61" borderId="19" xfId="0" applyFont="1" applyFill="1" applyBorder="1" applyAlignment="1">
      <alignment horizontal="left" vertical="top" wrapText="1"/>
    </xf>
    <xf numFmtId="0" fontId="20" fillId="61" borderId="17" xfId="0" applyFont="1" applyFill="1" applyBorder="1" applyAlignment="1">
      <alignment vertical="top" wrapText="1"/>
    </xf>
    <xf numFmtId="0" fontId="138" fillId="61" borderId="30" xfId="0" applyFont="1" applyFill="1" applyBorder="1" applyAlignment="1">
      <alignment vertical="top"/>
    </xf>
    <xf numFmtId="0" fontId="20" fillId="61" borderId="11" xfId="0" applyFont="1" applyFill="1" applyBorder="1" applyAlignment="1">
      <alignment vertical="top" wrapText="1"/>
    </xf>
    <xf numFmtId="0" fontId="138" fillId="61" borderId="11" xfId="0" applyFont="1" applyFill="1" applyBorder="1" applyAlignment="1">
      <alignment vertical="top"/>
    </xf>
    <xf numFmtId="0" fontId="20" fillId="61" borderId="11" xfId="0" applyFont="1" applyFill="1" applyBorder="1" applyAlignment="1">
      <alignment horizontal="center" vertical="center" wrapText="1"/>
    </xf>
    <xf numFmtId="0" fontId="4" fillId="0" borderId="11" xfId="0" applyFont="1" applyFill="1" applyBorder="1" applyAlignment="1">
      <alignment horizontal="center" vertical="top" wrapText="1"/>
    </xf>
    <xf numFmtId="0" fontId="96" fillId="0" borderId="11" xfId="0" applyFont="1" applyFill="1" applyBorder="1" applyAlignment="1">
      <alignment vertical="top" wrapText="1"/>
    </xf>
    <xf numFmtId="0" fontId="94" fillId="0" borderId="11" xfId="0" applyFont="1" applyFill="1" applyBorder="1" applyAlignment="1">
      <alignment vertical="top"/>
    </xf>
    <xf numFmtId="0" fontId="20" fillId="0" borderId="17" xfId="0" applyFont="1" applyFill="1" applyBorder="1" applyAlignment="1">
      <alignment horizontal="center" vertical="top" wrapText="1"/>
    </xf>
    <xf numFmtId="0" fontId="20" fillId="0" borderId="30" xfId="0" applyFont="1" applyFill="1" applyBorder="1" applyAlignment="1">
      <alignment horizontal="center" vertical="top" wrapText="1"/>
    </xf>
    <xf numFmtId="0" fontId="20" fillId="0" borderId="17" xfId="0" applyFont="1" applyFill="1" applyBorder="1" applyAlignment="1">
      <alignment vertical="top" wrapText="1"/>
    </xf>
    <xf numFmtId="0" fontId="138" fillId="0" borderId="30" xfId="0" applyFont="1" applyFill="1" applyBorder="1" applyAlignment="1">
      <alignment vertical="top"/>
    </xf>
    <xf numFmtId="0" fontId="20" fillId="0" borderId="11" xfId="0" applyFont="1" applyFill="1" applyBorder="1" applyAlignment="1">
      <alignment vertical="top" wrapText="1"/>
    </xf>
    <xf numFmtId="0" fontId="138" fillId="0" borderId="11" xfId="0" applyFont="1" applyFill="1" applyBorder="1" applyAlignment="1">
      <alignment vertical="top"/>
    </xf>
    <xf numFmtId="0" fontId="96" fillId="0" borderId="17" xfId="0" applyFont="1" applyFill="1" applyBorder="1" applyAlignment="1">
      <alignment vertical="top" wrapText="1"/>
    </xf>
    <xf numFmtId="0" fontId="94" fillId="0" borderId="30" xfId="0" applyFont="1" applyFill="1" applyBorder="1" applyAlignment="1">
      <alignment vertical="top"/>
    </xf>
    <xf numFmtId="0" fontId="7" fillId="0" borderId="144" xfId="0" applyFont="1" applyBorder="1" applyAlignment="1">
      <alignment horizontal="left" vertical="center" wrapText="1"/>
    </xf>
    <xf numFmtId="0" fontId="7" fillId="0" borderId="145" xfId="0" applyFont="1" applyBorder="1" applyAlignment="1">
      <alignment horizontal="left" vertical="center" wrapText="1"/>
    </xf>
    <xf numFmtId="0" fontId="7" fillId="0" borderId="146" xfId="0" applyFont="1" applyBorder="1" applyAlignment="1">
      <alignment horizontal="left" vertical="center" wrapText="1"/>
    </xf>
    <xf numFmtId="0" fontId="94" fillId="0" borderId="30" xfId="0" applyFont="1" applyFill="1" applyBorder="1" applyAlignment="1">
      <alignment horizontal="left" vertical="top"/>
    </xf>
    <xf numFmtId="0" fontId="94" fillId="0" borderId="29" xfId="0" applyFont="1" applyFill="1" applyBorder="1" applyAlignment="1">
      <alignment vertical="top"/>
    </xf>
    <xf numFmtId="0" fontId="4"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4" fillId="61" borderId="29" xfId="0" applyFont="1" applyFill="1" applyBorder="1" applyAlignment="1">
      <alignment horizontal="left" vertical="top"/>
    </xf>
    <xf numFmtId="0" fontId="94" fillId="61" borderId="30" xfId="0" applyFont="1" applyFill="1" applyBorder="1" applyAlignment="1">
      <alignment horizontal="left" vertical="top"/>
    </xf>
    <xf numFmtId="0" fontId="96" fillId="61" borderId="17" xfId="0" applyFont="1" applyFill="1" applyBorder="1" applyAlignment="1">
      <alignment vertical="top" wrapText="1"/>
    </xf>
    <xf numFmtId="0" fontId="94" fillId="61" borderId="29" xfId="0" applyFont="1" applyFill="1" applyBorder="1" applyAlignment="1">
      <alignment vertical="top"/>
    </xf>
    <xf numFmtId="0" fontId="94" fillId="61" borderId="30" xfId="0" applyFont="1" applyFill="1" applyBorder="1" applyAlignment="1">
      <alignment vertical="top"/>
    </xf>
    <xf numFmtId="0" fontId="4" fillId="0" borderId="11" xfId="0" applyFont="1" applyFill="1" applyBorder="1" applyAlignment="1">
      <alignment horizontal="left" vertical="top" wrapText="1"/>
    </xf>
    <xf numFmtId="0" fontId="5" fillId="73" borderId="0" xfId="0" applyFont="1" applyFill="1" applyAlignment="1">
      <alignment horizontal="left" vertical="center" wrapText="1"/>
    </xf>
    <xf numFmtId="0" fontId="5" fillId="73" borderId="0" xfId="0" applyFont="1" applyFill="1" applyAlignment="1">
      <alignment horizontal="left" vertical="center"/>
    </xf>
    <xf numFmtId="0" fontId="4" fillId="0" borderId="11" xfId="0" applyFont="1" applyFill="1" applyBorder="1" applyAlignment="1">
      <alignment horizontal="left" vertical="top"/>
    </xf>
    <xf numFmtId="0" fontId="0" fillId="0" borderId="11" xfId="0" applyFont="1" applyFill="1" applyBorder="1" applyAlignment="1"/>
    <xf numFmtId="0" fontId="94" fillId="0" borderId="11" xfId="0" applyFont="1" applyFill="1" applyBorder="1" applyAlignment="1"/>
    <xf numFmtId="0" fontId="105" fillId="0" borderId="0" xfId="147" applyFont="1" applyAlignment="1" applyProtection="1">
      <protection locked="0"/>
    </xf>
    <xf numFmtId="0" fontId="96" fillId="0" borderId="29"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30" xfId="0" applyFont="1" applyFill="1" applyBorder="1" applyAlignment="1">
      <alignment horizontal="left" vertical="top" wrapText="1"/>
    </xf>
    <xf numFmtId="0" fontId="40" fillId="61" borderId="0" xfId="0" applyFont="1" applyFill="1" applyAlignment="1">
      <alignment horizontal="left" vertical="top" wrapText="1"/>
    </xf>
    <xf numFmtId="0" fontId="4" fillId="0" borderId="11" xfId="0" applyFont="1" applyBorder="1" applyAlignment="1">
      <alignment horizontal="left" vertical="top" wrapText="1"/>
    </xf>
    <xf numFmtId="0" fontId="4" fillId="0" borderId="11" xfId="0" applyFont="1" applyBorder="1" applyAlignment="1">
      <alignment horizontal="left" vertical="top"/>
    </xf>
    <xf numFmtId="0" fontId="4" fillId="61" borderId="11" xfId="0" applyFont="1" applyFill="1" applyBorder="1" applyAlignment="1">
      <alignment horizontal="left" vertical="top" wrapText="1"/>
    </xf>
    <xf numFmtId="0" fontId="0" fillId="61" borderId="11" xfId="0" applyFont="1" applyFill="1" applyBorder="1" applyAlignment="1"/>
    <xf numFmtId="0" fontId="94" fillId="0" borderId="29" xfId="0" applyFont="1" applyFill="1" applyBorder="1" applyAlignment="1">
      <alignment horizontal="left" vertical="top" wrapText="1"/>
    </xf>
    <xf numFmtId="0" fontId="20" fillId="0" borderId="11" xfId="0" applyFont="1" applyFill="1" applyBorder="1" applyAlignment="1">
      <alignment horizontal="left" vertical="top" wrapText="1"/>
    </xf>
    <xf numFmtId="0" fontId="138" fillId="0" borderId="11" xfId="0" applyFont="1" applyFill="1" applyBorder="1" applyAlignment="1">
      <alignment horizontal="left" vertical="top"/>
    </xf>
    <xf numFmtId="0" fontId="0" fillId="0" borderId="11" xfId="0" applyFont="1" applyBorder="1" applyAlignment="1"/>
    <xf numFmtId="0" fontId="20" fillId="61" borderId="17" xfId="0" applyFont="1" applyFill="1" applyBorder="1" applyAlignment="1">
      <alignment horizontal="left" vertical="top" wrapText="1"/>
    </xf>
    <xf numFmtId="0" fontId="138" fillId="61" borderId="29" xfId="0" applyFont="1" applyFill="1" applyBorder="1" applyAlignment="1">
      <alignment horizontal="left" vertical="top" wrapText="1"/>
    </xf>
    <xf numFmtId="0" fontId="138" fillId="61" borderId="11" xfId="0" applyFont="1" applyFill="1" applyBorder="1" applyAlignment="1">
      <alignment horizontal="left" vertical="top"/>
    </xf>
    <xf numFmtId="0" fontId="4" fillId="0" borderId="17" xfId="0" applyFont="1" applyFill="1" applyBorder="1" applyAlignment="1">
      <alignment vertical="top" wrapText="1"/>
    </xf>
    <xf numFmtId="0" fontId="96" fillId="0" borderId="29" xfId="0" applyFont="1" applyFill="1" applyBorder="1" applyAlignment="1">
      <alignment vertical="top" wrapText="1"/>
    </xf>
    <xf numFmtId="0" fontId="96" fillId="0" borderId="11" xfId="0" applyFont="1" applyFill="1" applyBorder="1" applyAlignment="1">
      <alignment vertical="top"/>
    </xf>
    <xf numFmtId="0" fontId="40" fillId="0" borderId="0" xfId="0" applyFont="1" applyFill="1" applyAlignment="1">
      <alignment horizontal="left" wrapText="1"/>
    </xf>
    <xf numFmtId="0" fontId="23" fillId="0" borderId="0" xfId="0" applyFont="1" applyFill="1" applyAlignment="1">
      <alignment horizontal="left" wrapText="1"/>
    </xf>
    <xf numFmtId="0" fontId="106" fillId="65" borderId="17" xfId="0" applyFont="1" applyFill="1" applyBorder="1" applyAlignment="1">
      <alignment vertical="top" wrapText="1"/>
    </xf>
    <xf numFmtId="0" fontId="160" fillId="65" borderId="29" xfId="0" applyFont="1" applyFill="1" applyBorder="1" applyAlignment="1">
      <alignment vertical="top"/>
    </xf>
    <xf numFmtId="0" fontId="160" fillId="65" borderId="30" xfId="0" applyFont="1" applyFill="1" applyBorder="1" applyAlignment="1">
      <alignment vertical="top"/>
    </xf>
    <xf numFmtId="0" fontId="106" fillId="65" borderId="17" xfId="0" applyFont="1" applyFill="1" applyBorder="1" applyAlignment="1">
      <alignment horizontal="left" vertical="top" wrapText="1"/>
    </xf>
    <xf numFmtId="0" fontId="160" fillId="65" borderId="30" xfId="0" applyFont="1" applyFill="1" applyBorder="1" applyAlignment="1">
      <alignment horizontal="left" vertical="top"/>
    </xf>
    <xf numFmtId="0" fontId="20" fillId="0" borderId="17" xfId="0" applyFont="1" applyFill="1" applyBorder="1" applyAlignment="1">
      <alignment horizontal="left" vertical="top" wrapText="1"/>
    </xf>
    <xf numFmtId="0" fontId="138" fillId="0" borderId="30" xfId="0" applyFont="1" applyFill="1" applyBorder="1" applyAlignment="1">
      <alignment horizontal="left" vertical="top"/>
    </xf>
    <xf numFmtId="0" fontId="138" fillId="0" borderId="29" xfId="0" applyFont="1" applyFill="1" applyBorder="1" applyAlignment="1">
      <alignment vertical="top"/>
    </xf>
    <xf numFmtId="0" fontId="20" fillId="61" borderId="144" xfId="0" applyFont="1" applyFill="1" applyBorder="1" applyAlignment="1">
      <alignment horizontal="left" vertical="top" wrapText="1"/>
    </xf>
    <xf numFmtId="0" fontId="20" fillId="61" borderId="146" xfId="0" applyFont="1" applyFill="1" applyBorder="1" applyAlignment="1">
      <alignment horizontal="left" vertical="top" wrapText="1"/>
    </xf>
    <xf numFmtId="0" fontId="20" fillId="61" borderId="145" xfId="0" applyFont="1" applyFill="1" applyBorder="1" applyAlignment="1">
      <alignment horizontal="left" vertical="top" wrapText="1"/>
    </xf>
    <xf numFmtId="0" fontId="20" fillId="61" borderId="29" xfId="0" applyFont="1" applyFill="1" applyBorder="1" applyAlignment="1">
      <alignment vertical="top" wrapText="1"/>
    </xf>
    <xf numFmtId="0" fontId="20" fillId="61" borderId="11" xfId="0" applyFont="1" applyFill="1" applyBorder="1" applyAlignment="1">
      <alignment vertical="top"/>
    </xf>
    <xf numFmtId="0" fontId="20" fillId="0" borderId="29" xfId="0" applyFont="1" applyFill="1" applyBorder="1" applyAlignment="1">
      <alignment vertical="top" wrapText="1"/>
    </xf>
    <xf numFmtId="0" fontId="20" fillId="0" borderId="11" xfId="0" applyFont="1" applyFill="1" applyBorder="1" applyAlignment="1">
      <alignment vertical="top"/>
    </xf>
    <xf numFmtId="0" fontId="160" fillId="0" borderId="29" xfId="0" applyFont="1" applyFill="1" applyBorder="1" applyAlignment="1">
      <alignment horizontal="left" vertical="top" wrapText="1"/>
    </xf>
    <xf numFmtId="0" fontId="160" fillId="0" borderId="29" xfId="0" applyFont="1" applyFill="1" applyBorder="1" applyAlignment="1">
      <alignment horizontal="left" vertical="top"/>
    </xf>
    <xf numFmtId="0" fontId="160" fillId="0" borderId="30" xfId="0" applyFont="1" applyFill="1" applyBorder="1" applyAlignment="1">
      <alignment horizontal="left" vertical="top"/>
    </xf>
    <xf numFmtId="0" fontId="94" fillId="0" borderId="29" xfId="0" applyFont="1" applyFill="1" applyBorder="1" applyAlignment="1">
      <alignment horizontal="left" vertical="top"/>
    </xf>
    <xf numFmtId="0" fontId="0" fillId="61" borderId="29"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29" xfId="0" applyFont="1" applyBorder="1" applyAlignment="1">
      <alignment horizontal="left" vertical="top" wrapText="1"/>
    </xf>
    <xf numFmtId="0" fontId="99" fillId="0" borderId="11" xfId="0" applyFont="1" applyBorder="1" applyAlignment="1"/>
    <xf numFmtId="0" fontId="20" fillId="0" borderId="143" xfId="0" applyFont="1" applyFill="1" applyBorder="1" applyAlignment="1">
      <alignment horizontal="center" vertical="top" wrapText="1"/>
    </xf>
    <xf numFmtId="0" fontId="20" fillId="0" borderId="46" xfId="0" applyFont="1" applyFill="1" applyBorder="1" applyAlignment="1">
      <alignment horizontal="center" vertical="top" wrapText="1"/>
    </xf>
    <xf numFmtId="0" fontId="20" fillId="0" borderId="19" xfId="0" applyFont="1" applyFill="1" applyBorder="1" applyAlignment="1">
      <alignment horizontal="center" vertical="top" wrapText="1"/>
    </xf>
    <xf numFmtId="0" fontId="4" fillId="61" borderId="143" xfId="0" applyFont="1" applyFill="1" applyBorder="1" applyAlignment="1">
      <alignment horizontal="center" vertical="top"/>
    </xf>
    <xf numFmtId="0" fontId="4" fillId="61" borderId="46" xfId="0" applyFont="1" applyFill="1" applyBorder="1" applyAlignment="1">
      <alignment horizontal="center" vertical="top"/>
    </xf>
    <xf numFmtId="0" fontId="4" fillId="61" borderId="19" xfId="0" applyFont="1" applyFill="1" applyBorder="1" applyAlignment="1">
      <alignment horizontal="center" vertical="top"/>
    </xf>
    <xf numFmtId="0" fontId="96" fillId="0" borderId="11" xfId="0" applyFont="1" applyFill="1" applyBorder="1" applyAlignment="1">
      <alignment horizontal="left" vertical="top" wrapText="1"/>
    </xf>
    <xf numFmtId="0" fontId="96" fillId="0" borderId="11" xfId="0" applyFont="1" applyFill="1" applyBorder="1" applyAlignment="1">
      <alignment horizontal="left" vertical="top"/>
    </xf>
    <xf numFmtId="0" fontId="20" fillId="0" borderId="29" xfId="0" applyFont="1" applyFill="1" applyBorder="1" applyAlignment="1">
      <alignment horizontal="left" vertical="top" wrapText="1"/>
    </xf>
    <xf numFmtId="0" fontId="106" fillId="0" borderId="11" xfId="0" applyFont="1" applyFill="1" applyBorder="1" applyAlignment="1">
      <alignment horizontal="left" vertical="top"/>
    </xf>
    <xf numFmtId="0" fontId="94" fillId="0" borderId="30" xfId="0" applyFont="1" applyFill="1" applyBorder="1" applyAlignment="1">
      <alignment horizontal="left" vertical="top" wrapText="1"/>
    </xf>
    <xf numFmtId="0" fontId="20" fillId="0" borderId="142" xfId="0" applyFont="1" applyFill="1" applyBorder="1" applyAlignment="1">
      <alignment horizontal="left" vertical="top" wrapText="1"/>
    </xf>
    <xf numFmtId="0" fontId="138" fillId="0" borderId="142" xfId="0" applyFont="1" applyFill="1" applyBorder="1"/>
    <xf numFmtId="0" fontId="138" fillId="0" borderId="11" xfId="0" applyFont="1" applyFill="1" applyBorder="1" applyAlignment="1"/>
    <xf numFmtId="0" fontId="20" fillId="61" borderId="29" xfId="0" applyFont="1" applyFill="1" applyBorder="1" applyAlignment="1">
      <alignment horizontal="left" vertical="top" wrapText="1"/>
    </xf>
    <xf numFmtId="0" fontId="138" fillId="61" borderId="11" xfId="0" applyFont="1" applyFill="1" applyBorder="1" applyAlignment="1"/>
    <xf numFmtId="0" fontId="96" fillId="0" borderId="144" xfId="0" applyFont="1" applyFill="1" applyBorder="1" applyAlignment="1">
      <alignment horizontal="left" vertical="top" wrapText="1"/>
    </xf>
    <xf numFmtId="0" fontId="96" fillId="0" borderId="145" xfId="0" applyFont="1" applyFill="1" applyBorder="1" applyAlignment="1">
      <alignment horizontal="left" vertical="top" wrapText="1"/>
    </xf>
    <xf numFmtId="0" fontId="96" fillId="0" borderId="142" xfId="0" applyFont="1" applyFill="1" applyBorder="1" applyAlignment="1">
      <alignment horizontal="left" vertical="top" wrapText="1"/>
    </xf>
    <xf numFmtId="0" fontId="94" fillId="0" borderId="142" xfId="0" applyFont="1" applyFill="1" applyBorder="1"/>
    <xf numFmtId="0" fontId="4" fillId="61" borderId="29" xfId="0" applyFont="1" applyFill="1" applyBorder="1" applyAlignment="1">
      <alignment horizontal="left" vertical="top" wrapText="1"/>
    </xf>
    <xf numFmtId="0" fontId="4" fillId="0" borderId="29" xfId="0" applyFont="1" applyFill="1" applyBorder="1" applyAlignment="1">
      <alignment horizontal="left" vertical="top" wrapText="1"/>
    </xf>
    <xf numFmtId="0" fontId="20" fillId="0" borderId="18" xfId="0" applyFont="1" applyFill="1" applyBorder="1" applyAlignment="1">
      <alignment horizontal="left" vertical="top" wrapText="1"/>
    </xf>
    <xf numFmtId="0" fontId="20" fillId="0" borderId="46" xfId="0" applyFont="1" applyFill="1" applyBorder="1" applyAlignment="1">
      <alignment horizontal="left" vertical="top" wrapText="1"/>
    </xf>
    <xf numFmtId="0" fontId="20" fillId="0" borderId="19" xfId="0" applyFont="1" applyFill="1" applyBorder="1" applyAlignment="1">
      <alignment horizontal="left" vertical="top" wrapText="1"/>
    </xf>
    <xf numFmtId="0" fontId="96" fillId="0" borderId="142" xfId="0" applyFont="1" applyBorder="1" applyAlignment="1">
      <alignment horizontal="left" vertical="top" wrapText="1"/>
    </xf>
    <xf numFmtId="0" fontId="96" fillId="0" borderId="142" xfId="0" applyFont="1" applyFill="1" applyBorder="1" applyAlignment="1">
      <alignment horizontal="left" vertical="center" wrapText="1"/>
    </xf>
    <xf numFmtId="0" fontId="94" fillId="61" borderId="29" xfId="0" applyFont="1" applyFill="1" applyBorder="1" applyAlignment="1">
      <alignment horizontal="left" vertical="top" wrapText="1"/>
    </xf>
    <xf numFmtId="0" fontId="138" fillId="61" borderId="29" xfId="0" applyFont="1" applyFill="1" applyBorder="1" applyAlignment="1">
      <alignment horizontal="left" vertical="top"/>
    </xf>
    <xf numFmtId="0" fontId="138" fillId="61" borderId="30" xfId="0" applyFont="1" applyFill="1" applyBorder="1" applyAlignment="1">
      <alignment horizontal="left" vertical="top"/>
    </xf>
    <xf numFmtId="0" fontId="96" fillId="0" borderId="143" xfId="0" applyFont="1" applyFill="1" applyBorder="1" applyAlignment="1">
      <alignment horizontal="center" vertical="center" wrapText="1"/>
    </xf>
    <xf numFmtId="0" fontId="96" fillId="0" borderId="19" xfId="0" applyFont="1" applyFill="1" applyBorder="1" applyAlignment="1">
      <alignment horizontal="center" vertical="center" wrapText="1"/>
    </xf>
    <xf numFmtId="0" fontId="96" fillId="0" borderId="142" xfId="0" applyFont="1" applyFill="1" applyBorder="1" applyAlignment="1">
      <alignment horizontal="center" vertical="center" wrapText="1"/>
    </xf>
    <xf numFmtId="0" fontId="96" fillId="0" borderId="142" xfId="0" applyFont="1" applyFill="1" applyBorder="1" applyAlignment="1">
      <alignment horizontal="center" vertical="center"/>
    </xf>
    <xf numFmtId="0" fontId="20" fillId="0" borderId="142" xfId="0" applyFont="1" applyFill="1" applyBorder="1" applyAlignment="1">
      <alignment horizontal="center" vertical="center" wrapText="1"/>
    </xf>
    <xf numFmtId="0" fontId="96" fillId="0" borderId="142" xfId="0" applyFont="1" applyFill="1" applyBorder="1" applyAlignment="1">
      <alignment horizontal="left" vertical="top"/>
    </xf>
    <xf numFmtId="0" fontId="40" fillId="0" borderId="0" xfId="0" applyFont="1" applyFill="1" applyAlignment="1">
      <alignment horizontal="left" vertical="top" wrapText="1"/>
    </xf>
    <xf numFmtId="0" fontId="138" fillId="0" borderId="29" xfId="0" applyFont="1" applyFill="1" applyBorder="1" applyAlignment="1">
      <alignment horizontal="left" vertical="top" wrapText="1"/>
    </xf>
    <xf numFmtId="0" fontId="138" fillId="0" borderId="29" xfId="0" applyFont="1" applyFill="1" applyBorder="1" applyAlignment="1">
      <alignment horizontal="left" vertical="top"/>
    </xf>
    <xf numFmtId="0" fontId="20" fillId="61" borderId="142" xfId="0" applyFont="1" applyFill="1" applyBorder="1" applyAlignment="1">
      <alignment horizontal="center" vertical="center" wrapText="1"/>
    </xf>
    <xf numFmtId="0" fontId="96" fillId="0" borderId="143" xfId="0" applyFont="1" applyFill="1" applyBorder="1" applyAlignment="1">
      <alignment horizontal="left" vertical="top" wrapText="1"/>
    </xf>
    <xf numFmtId="0" fontId="96" fillId="0" borderId="19" xfId="0" applyFont="1" applyFill="1" applyBorder="1" applyAlignment="1">
      <alignment horizontal="left" vertical="top" wrapText="1"/>
    </xf>
    <xf numFmtId="0" fontId="20" fillId="61" borderId="143" xfId="0" applyFont="1" applyFill="1" applyBorder="1" applyAlignment="1">
      <alignment horizontal="center" vertical="center" wrapText="1"/>
    </xf>
    <xf numFmtId="0" fontId="20" fillId="61" borderId="19" xfId="0" applyFont="1" applyFill="1" applyBorder="1" applyAlignment="1">
      <alignment horizontal="center" vertical="center" wrapText="1"/>
    </xf>
    <xf numFmtId="0" fontId="34" fillId="61" borderId="0" xfId="0" applyFont="1" applyFill="1" applyAlignment="1" applyProtection="1">
      <alignment horizontal="left" wrapText="1"/>
    </xf>
    <xf numFmtId="0" fontId="100" fillId="0" borderId="0" xfId="0" applyFont="1" applyAlignment="1">
      <alignment horizontal="left" wrapText="1"/>
    </xf>
    <xf numFmtId="0" fontId="4" fillId="0" borderId="18" xfId="0" applyFont="1" applyFill="1" applyBorder="1" applyAlignment="1">
      <alignment horizontal="left" vertical="top" wrapText="1"/>
    </xf>
    <xf numFmtId="0" fontId="4" fillId="0" borderId="19" xfId="0" applyFont="1" applyFill="1" applyBorder="1" applyAlignment="1">
      <alignment horizontal="left" vertical="top" wrapText="1"/>
    </xf>
    <xf numFmtId="0" fontId="20" fillId="0" borderId="144" xfId="0" applyFont="1" applyFill="1" applyBorder="1" applyAlignment="1">
      <alignment horizontal="left" vertical="center" wrapText="1"/>
    </xf>
    <xf numFmtId="0" fontId="20" fillId="0" borderId="145" xfId="0" applyFont="1" applyFill="1" applyBorder="1" applyAlignment="1">
      <alignment horizontal="left" vertical="center"/>
    </xf>
    <xf numFmtId="0" fontId="20" fillId="0" borderId="146" xfId="0" applyFont="1" applyFill="1" applyBorder="1" applyAlignment="1">
      <alignment horizontal="left" vertical="center"/>
    </xf>
    <xf numFmtId="0" fontId="20" fillId="0" borderId="56" xfId="0" applyFont="1" applyBorder="1" applyAlignment="1">
      <alignment horizontal="left" vertical="top" wrapText="1"/>
    </xf>
    <xf numFmtId="0" fontId="20" fillId="0" borderId="51" xfId="0" applyFont="1" applyBorder="1" applyAlignment="1">
      <alignment horizontal="left" vertical="top" wrapText="1"/>
    </xf>
    <xf numFmtId="49" fontId="20" fillId="0" borderId="23" xfId="0" applyNumberFormat="1" applyFont="1" applyFill="1" applyBorder="1" applyAlignment="1" applyProtection="1">
      <alignment horizontal="center" vertical="top" wrapText="1"/>
    </xf>
    <xf numFmtId="49" fontId="20" fillId="0" borderId="25" xfId="0" applyNumberFormat="1" applyFont="1" applyFill="1" applyBorder="1" applyAlignment="1" applyProtection="1">
      <alignment horizontal="center" vertical="top" wrapText="1"/>
    </xf>
    <xf numFmtId="49" fontId="20" fillId="0" borderId="12" xfId="0" applyNumberFormat="1" applyFont="1" applyFill="1" applyBorder="1" applyAlignment="1" applyProtection="1">
      <alignment horizontal="center" vertical="top" wrapText="1"/>
    </xf>
    <xf numFmtId="0" fontId="20" fillId="0" borderId="137" xfId="0" applyFont="1" applyFill="1" applyBorder="1" applyAlignment="1" applyProtection="1">
      <alignment horizontal="left" vertical="center" wrapText="1"/>
    </xf>
    <xf numFmtId="0" fontId="20" fillId="0" borderId="38" xfId="0" applyFont="1" applyFill="1" applyBorder="1" applyAlignment="1" applyProtection="1">
      <alignment horizontal="left" vertical="center" wrapText="1"/>
    </xf>
    <xf numFmtId="0" fontId="96" fillId="0" borderId="111" xfId="0" applyFont="1" applyFill="1" applyBorder="1" applyAlignment="1">
      <alignment horizontal="left" vertical="top"/>
    </xf>
    <xf numFmtId="0" fontId="96" fillId="0" borderId="51" xfId="0" applyFont="1" applyFill="1" applyBorder="1" applyAlignment="1">
      <alignment horizontal="left" vertical="top"/>
    </xf>
    <xf numFmtId="0" fontId="96" fillId="0" borderId="0" xfId="0" applyFont="1" applyFill="1" applyBorder="1" applyAlignment="1">
      <alignment horizontal="left" vertical="top"/>
    </xf>
    <xf numFmtId="0" fontId="96" fillId="0" borderId="24" xfId="0" applyFont="1" applyFill="1" applyBorder="1" applyAlignment="1">
      <alignment horizontal="left" vertical="top"/>
    </xf>
    <xf numFmtId="0" fontId="96" fillId="0" borderId="48" xfId="0" applyFont="1" applyFill="1" applyBorder="1" applyAlignment="1">
      <alignment horizontal="left" vertical="top"/>
    </xf>
    <xf numFmtId="0" fontId="96" fillId="0" borderId="13" xfId="0" applyFont="1" applyFill="1" applyBorder="1" applyAlignment="1">
      <alignment horizontal="left" vertical="top"/>
    </xf>
    <xf numFmtId="0" fontId="96" fillId="0" borderId="25" xfId="0" applyFont="1" applyFill="1" applyBorder="1" applyAlignment="1">
      <alignment horizontal="center" vertical="center"/>
    </xf>
    <xf numFmtId="0" fontId="96" fillId="0" borderId="12" xfId="0" applyFont="1" applyFill="1" applyBorder="1" applyAlignment="1">
      <alignment horizontal="center" vertical="center"/>
    </xf>
    <xf numFmtId="0" fontId="96" fillId="0" borderId="23" xfId="0" applyFont="1" applyFill="1" applyBorder="1" applyAlignment="1">
      <alignment horizontal="center" vertical="center" wrapText="1"/>
    </xf>
    <xf numFmtId="0" fontId="96" fillId="0" borderId="25" xfId="0" applyFont="1" applyFill="1" applyBorder="1" applyAlignment="1">
      <alignment horizontal="center" vertical="center" wrapText="1"/>
    </xf>
    <xf numFmtId="0" fontId="96" fillId="0" borderId="12" xfId="0" applyFont="1" applyFill="1" applyBorder="1" applyAlignment="1">
      <alignment horizontal="center" vertical="center" wrapText="1"/>
    </xf>
    <xf numFmtId="0" fontId="20" fillId="0" borderId="137" xfId="0" applyFont="1" applyBorder="1" applyAlignment="1">
      <alignment horizontal="left" vertical="top" wrapText="1"/>
    </xf>
    <xf numFmtId="0" fontId="20" fillId="0" borderId="38" xfId="0" applyFont="1" applyBorder="1" applyAlignment="1">
      <alignment horizontal="left" vertical="top" wrapText="1"/>
    </xf>
    <xf numFmtId="0" fontId="20" fillId="0" borderId="37" xfId="0" applyFont="1" applyFill="1" applyBorder="1" applyAlignment="1" applyProtection="1">
      <alignment horizontal="left" vertical="center" wrapText="1"/>
    </xf>
    <xf numFmtId="0" fontId="96" fillId="0" borderId="56" xfId="0" applyFont="1" applyFill="1" applyBorder="1" applyAlignment="1">
      <alignment horizontal="left" vertical="top"/>
    </xf>
    <xf numFmtId="0" fontId="96" fillId="0" borderId="112" xfId="0" applyFont="1" applyFill="1" applyBorder="1" applyAlignment="1">
      <alignment horizontal="left" vertical="top"/>
    </xf>
    <xf numFmtId="0" fontId="20" fillId="0" borderId="23" xfId="0" applyFont="1" applyFill="1" applyBorder="1" applyAlignment="1" applyProtection="1">
      <alignment horizontal="center" vertical="top" wrapText="1"/>
    </xf>
    <xf numFmtId="0" fontId="20" fillId="0" borderId="25" xfId="0" applyFont="1" applyFill="1" applyBorder="1" applyAlignment="1" applyProtection="1">
      <alignment horizontal="center" vertical="top" wrapText="1"/>
    </xf>
    <xf numFmtId="0" fontId="96" fillId="0" borderId="56" xfId="0" applyFont="1" applyFill="1" applyBorder="1" applyAlignment="1">
      <alignment horizontal="left"/>
    </xf>
    <xf numFmtId="0" fontId="96" fillId="0" borderId="111" xfId="0" applyFont="1" applyFill="1" applyBorder="1" applyAlignment="1">
      <alignment horizontal="left"/>
    </xf>
    <xf numFmtId="0" fontId="96" fillId="0" borderId="112" xfId="0" applyFont="1" applyFill="1" applyBorder="1" applyAlignment="1">
      <alignment horizontal="left"/>
    </xf>
    <xf numFmtId="0" fontId="96" fillId="0" borderId="0" xfId="0" applyFont="1" applyFill="1" applyBorder="1" applyAlignment="1">
      <alignment horizontal="left"/>
    </xf>
    <xf numFmtId="0" fontId="20" fillId="0" borderId="12" xfId="0" applyFont="1" applyFill="1" applyBorder="1" applyAlignment="1" applyProtection="1">
      <alignment horizontal="center" vertical="top" wrapText="1"/>
    </xf>
    <xf numFmtId="0" fontId="96" fillId="0" borderId="57" xfId="0" applyFont="1" applyFill="1" applyBorder="1" applyAlignment="1">
      <alignment horizontal="left"/>
    </xf>
    <xf numFmtId="0" fontId="96" fillId="0" borderId="48" xfId="0" applyFont="1" applyFill="1" applyBorder="1" applyAlignment="1">
      <alignment horizontal="left"/>
    </xf>
    <xf numFmtId="0" fontId="96" fillId="0" borderId="23" xfId="0" applyFont="1" applyFill="1" applyBorder="1" applyAlignment="1">
      <alignment horizontal="center" vertical="center"/>
    </xf>
    <xf numFmtId="0" fontId="43" fillId="0" borderId="0" xfId="0" applyFont="1" applyAlignment="1" applyProtection="1">
      <alignment horizontal="justify" vertical="center" wrapText="1"/>
    </xf>
    <xf numFmtId="0" fontId="43" fillId="0" borderId="0" xfId="0" applyFont="1" applyAlignment="1" applyProtection="1">
      <alignment horizontal="justify" vertical="center"/>
    </xf>
    <xf numFmtId="0" fontId="45" fillId="0" borderId="37" xfId="0" applyFont="1" applyFill="1" applyBorder="1" applyAlignment="1" applyProtection="1">
      <alignment horizontal="center" vertical="center" wrapText="1"/>
    </xf>
    <xf numFmtId="0" fontId="45" fillId="0" borderId="23" xfId="0" applyFont="1" applyFill="1" applyBorder="1" applyAlignment="1" applyProtection="1">
      <alignment horizontal="center" vertical="center" wrapText="1"/>
    </xf>
    <xf numFmtId="0" fontId="45" fillId="0" borderId="25" xfId="0" applyFont="1" applyFill="1" applyBorder="1" applyAlignment="1" applyProtection="1">
      <alignment horizontal="center" vertical="center" wrapText="1"/>
    </xf>
    <xf numFmtId="0" fontId="45" fillId="0" borderId="12" xfId="0" applyFont="1" applyFill="1" applyBorder="1" applyAlignment="1" applyProtection="1">
      <alignment horizontal="center" vertical="center" wrapText="1"/>
    </xf>
    <xf numFmtId="0" fontId="45" fillId="0" borderId="56" xfId="0" applyFont="1" applyFill="1" applyBorder="1" applyAlignment="1" applyProtection="1">
      <alignment horizontal="center" vertical="center" wrapText="1"/>
    </xf>
    <xf numFmtId="0" fontId="45" fillId="0" borderId="51" xfId="0" applyFont="1" applyFill="1" applyBorder="1" applyAlignment="1" applyProtection="1">
      <alignment horizontal="center" vertical="center" wrapText="1"/>
    </xf>
    <xf numFmtId="0" fontId="45" fillId="0" borderId="112" xfId="0" applyFont="1" applyFill="1" applyBorder="1" applyAlignment="1" applyProtection="1">
      <alignment horizontal="center" vertical="center" wrapText="1"/>
    </xf>
    <xf numFmtId="0" fontId="45" fillId="0" borderId="24" xfId="0" applyFont="1" applyFill="1" applyBorder="1" applyAlignment="1" applyProtection="1">
      <alignment horizontal="center" vertical="center" wrapText="1"/>
    </xf>
    <xf numFmtId="0" fontId="45" fillId="0" borderId="57" xfId="0" applyFont="1" applyFill="1" applyBorder="1" applyAlignment="1" applyProtection="1">
      <alignment horizontal="center" vertical="center" wrapText="1"/>
    </xf>
    <xf numFmtId="0" fontId="45" fillId="0" borderId="13" xfId="0" applyFont="1" applyFill="1" applyBorder="1" applyAlignment="1" applyProtection="1">
      <alignment horizontal="center" vertical="center" wrapText="1"/>
    </xf>
    <xf numFmtId="0" fontId="19" fillId="0" borderId="23" xfId="0" applyFont="1" applyFill="1" applyBorder="1" applyAlignment="1" applyProtection="1">
      <alignment horizontal="center" vertical="center" wrapText="1"/>
    </xf>
    <xf numFmtId="0" fontId="19" fillId="0" borderId="12" xfId="0" applyFont="1" applyFill="1" applyBorder="1" applyAlignment="1" applyProtection="1">
      <alignment horizontal="center" vertical="center" wrapText="1"/>
    </xf>
    <xf numFmtId="0" fontId="20" fillId="0" borderId="137" xfId="0" applyFont="1" applyFill="1" applyBorder="1" applyAlignment="1" applyProtection="1">
      <alignment horizontal="center" vertical="center" wrapText="1"/>
    </xf>
    <xf numFmtId="0" fontId="20" fillId="0" borderId="38" xfId="0" applyFont="1" applyFill="1" applyBorder="1" applyAlignment="1" applyProtection="1">
      <alignment horizontal="center" vertical="center" wrapText="1"/>
    </xf>
    <xf numFmtId="0" fontId="4" fillId="0" borderId="144" xfId="0" applyFont="1" applyBorder="1" applyAlignment="1">
      <alignment horizontal="left" vertical="top" wrapText="1"/>
    </xf>
    <xf numFmtId="0" fontId="94" fillId="0" borderId="145" xfId="0" applyFont="1" applyBorder="1" applyAlignment="1">
      <alignment horizontal="left" vertical="top" wrapText="1"/>
    </xf>
    <xf numFmtId="0" fontId="96" fillId="0" borderId="144" xfId="0" applyFont="1" applyBorder="1" applyAlignment="1">
      <alignment horizontal="left" vertical="top" wrapText="1"/>
    </xf>
    <xf numFmtId="0" fontId="94" fillId="0" borderId="145" xfId="0" applyFont="1" applyBorder="1" applyAlignment="1">
      <alignment horizontal="left" vertical="top"/>
    </xf>
    <xf numFmtId="0" fontId="94" fillId="0" borderId="146" xfId="0" applyFont="1" applyBorder="1" applyAlignment="1">
      <alignment horizontal="left" vertical="top"/>
    </xf>
    <xf numFmtId="0" fontId="138" fillId="61" borderId="145" xfId="0" applyFont="1" applyFill="1" applyBorder="1" applyAlignment="1">
      <alignment horizontal="left" vertical="top" wrapText="1"/>
    </xf>
    <xf numFmtId="0" fontId="138" fillId="61" borderId="145" xfId="0" applyFont="1" applyFill="1" applyBorder="1" applyAlignment="1">
      <alignment horizontal="left" vertical="top"/>
    </xf>
    <xf numFmtId="0" fontId="138" fillId="61" borderId="146" xfId="0" applyFont="1" applyFill="1" applyBorder="1" applyAlignment="1">
      <alignment horizontal="left" vertical="top"/>
    </xf>
    <xf numFmtId="0" fontId="34" fillId="61" borderId="0" xfId="0" applyFont="1" applyFill="1" applyAlignment="1">
      <alignment horizontal="left" wrapText="1"/>
    </xf>
    <xf numFmtId="0" fontId="36" fillId="0" borderId="0" xfId="0" applyFont="1" applyFill="1" applyAlignment="1">
      <alignment horizontal="left" vertical="top" wrapText="1"/>
    </xf>
    <xf numFmtId="0" fontId="36" fillId="0" borderId="0" xfId="0" applyFont="1" applyFill="1" applyAlignment="1">
      <alignment horizontal="left" wrapText="1"/>
    </xf>
    <xf numFmtId="0" fontId="0" fillId="0" borderId="0" xfId="0" applyProtection="1">
      <protection locked="0"/>
    </xf>
    <xf numFmtId="0" fontId="40" fillId="0" borderId="0" xfId="0" applyFont="1" applyFill="1" applyAlignment="1">
      <alignment horizontal="left" vertical="center" wrapText="1"/>
    </xf>
    <xf numFmtId="0" fontId="106" fillId="61" borderId="11" xfId="0" applyFont="1" applyFill="1" applyBorder="1" applyAlignment="1">
      <alignment horizontal="left" vertical="top" wrapText="1"/>
    </xf>
    <xf numFmtId="0" fontId="93" fillId="0" borderId="11" xfId="0" applyFont="1" applyBorder="1" applyAlignment="1">
      <alignment horizontal="left" vertical="top" wrapText="1"/>
    </xf>
    <xf numFmtId="0" fontId="105" fillId="0" borderId="0" xfId="147" applyFont="1" applyAlignment="1" applyProtection="1">
      <alignment horizontal="left"/>
      <protection locked="0"/>
    </xf>
    <xf numFmtId="0" fontId="4" fillId="0" borderId="33" xfId="0" applyFont="1" applyFill="1" applyBorder="1" applyAlignment="1">
      <alignment horizontal="left" vertical="top" wrapText="1"/>
    </xf>
    <xf numFmtId="0" fontId="94" fillId="0" borderId="21" xfId="0" applyFont="1" applyFill="1" applyBorder="1" applyAlignment="1">
      <alignment horizontal="left" vertical="top" wrapText="1"/>
    </xf>
    <xf numFmtId="0" fontId="96" fillId="0" borderId="33" xfId="0" applyFont="1" applyFill="1" applyBorder="1" applyAlignment="1">
      <alignment horizontal="left" vertical="top" wrapText="1"/>
    </xf>
    <xf numFmtId="0" fontId="94" fillId="0" borderId="21" xfId="0" applyFont="1" applyFill="1" applyBorder="1" applyAlignment="1">
      <alignment horizontal="left" vertical="top"/>
    </xf>
    <xf numFmtId="0" fontId="94" fillId="0" borderId="55" xfId="0" applyFont="1" applyFill="1" applyBorder="1" applyAlignment="1">
      <alignment horizontal="left" vertical="top"/>
    </xf>
    <xf numFmtId="0" fontId="4" fillId="0" borderId="17" xfId="0" applyFont="1" applyFill="1" applyBorder="1" applyAlignment="1" applyProtection="1">
      <alignment horizontal="center" vertical="center"/>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4" fillId="95" borderId="11" xfId="0" applyFont="1" applyFill="1" applyBorder="1" applyAlignment="1" applyProtection="1">
      <alignment horizontal="center" vertical="center" wrapText="1"/>
    </xf>
    <xf numFmtId="0" fontId="8" fillId="95" borderId="11" xfId="0" applyFont="1" applyFill="1" applyBorder="1" applyAlignment="1">
      <alignment horizontal="center" vertical="center" wrapText="1"/>
    </xf>
    <xf numFmtId="0" fontId="4" fillId="0" borderId="29" xfId="0" applyFont="1" applyFill="1" applyBorder="1" applyAlignment="1" applyProtection="1">
      <alignment horizontal="center" vertical="center"/>
    </xf>
    <xf numFmtId="0" fontId="4" fillId="0" borderId="30" xfId="0" applyFont="1" applyFill="1" applyBorder="1" applyAlignment="1" applyProtection="1">
      <alignment horizontal="center" vertical="center"/>
    </xf>
    <xf numFmtId="0" fontId="4" fillId="95" borderId="17" xfId="0" applyFont="1" applyFill="1" applyBorder="1" applyAlignment="1" applyProtection="1">
      <alignment horizontal="center" vertical="center" wrapText="1"/>
    </xf>
    <xf numFmtId="0" fontId="4" fillId="95" borderId="29" xfId="0" applyFont="1" applyFill="1" applyBorder="1" applyAlignment="1" applyProtection="1">
      <alignment horizontal="center" vertical="center" wrapText="1"/>
    </xf>
    <xf numFmtId="0" fontId="4" fillId="95" borderId="30" xfId="0" applyFont="1" applyFill="1" applyBorder="1" applyAlignment="1" applyProtection="1">
      <alignment horizontal="center" vertical="center" wrapText="1"/>
    </xf>
    <xf numFmtId="0" fontId="4" fillId="0" borderId="144" xfId="0" applyFont="1" applyFill="1" applyBorder="1" applyAlignment="1" applyProtection="1">
      <alignment horizontal="center" vertical="center"/>
    </xf>
    <xf numFmtId="0" fontId="4" fillId="0" borderId="145" xfId="0" applyFont="1" applyFill="1" applyBorder="1" applyAlignment="1" applyProtection="1">
      <alignment horizontal="center" vertical="center"/>
    </xf>
    <xf numFmtId="0" fontId="4" fillId="0" borderId="146" xfId="0" applyFont="1" applyFill="1" applyBorder="1" applyAlignment="1" applyProtection="1">
      <alignment horizontal="center" vertical="center"/>
    </xf>
    <xf numFmtId="0" fontId="4" fillId="95" borderId="144" xfId="0" applyFont="1" applyFill="1" applyBorder="1" applyAlignment="1" applyProtection="1">
      <alignment horizontal="center" vertical="center" wrapText="1"/>
    </xf>
    <xf numFmtId="0" fontId="4" fillId="95" borderId="145" xfId="0" applyFont="1" applyFill="1" applyBorder="1" applyAlignment="1" applyProtection="1">
      <alignment horizontal="center" vertical="center" wrapText="1"/>
    </xf>
    <xf numFmtId="0" fontId="4" fillId="95" borderId="146" xfId="0" applyFont="1" applyFill="1" applyBorder="1" applyAlignment="1" applyProtection="1">
      <alignment horizontal="center" vertical="center" wrapText="1"/>
    </xf>
    <xf numFmtId="0" fontId="4" fillId="0" borderId="11" xfId="0" applyFont="1" applyFill="1" applyBorder="1" applyAlignment="1">
      <alignment horizontal="center" vertical="center"/>
    </xf>
    <xf numFmtId="0" fontId="8" fillId="0" borderId="11" xfId="0" applyFont="1" applyFill="1" applyBorder="1" applyAlignment="1">
      <alignment vertical="center"/>
    </xf>
    <xf numFmtId="0" fontId="20" fillId="0" borderId="11" xfId="0" applyFont="1" applyFill="1" applyBorder="1" applyAlignment="1">
      <alignment horizontal="center" vertical="center"/>
    </xf>
    <xf numFmtId="0" fontId="12" fillId="0" borderId="11" xfId="0" applyFont="1" applyFill="1" applyBorder="1" applyAlignment="1">
      <alignment vertical="center"/>
    </xf>
    <xf numFmtId="0" fontId="4" fillId="96" borderId="11" xfId="0" applyFont="1" applyFill="1" applyBorder="1" applyAlignment="1" applyProtection="1">
      <alignment horizontal="center" vertical="center" wrapText="1"/>
    </xf>
    <xf numFmtId="0" fontId="8" fillId="96" borderId="11" xfId="0" applyFont="1" applyFill="1" applyBorder="1" applyAlignment="1">
      <alignment horizontal="center" vertical="center" wrapText="1"/>
    </xf>
    <xf numFmtId="0" fontId="4" fillId="66" borderId="11" xfId="0" applyFont="1" applyFill="1" applyBorder="1" applyAlignment="1" applyProtection="1">
      <alignment horizontal="center" vertical="center" wrapText="1"/>
    </xf>
    <xf numFmtId="0" fontId="8" fillId="66" borderId="11" xfId="0" applyFont="1" applyFill="1" applyBorder="1" applyAlignment="1">
      <alignment horizontal="center" vertical="center" wrapText="1"/>
    </xf>
    <xf numFmtId="0" fontId="8" fillId="0" borderId="17" xfId="0" applyFont="1" applyFill="1" applyBorder="1" applyAlignment="1">
      <alignment vertical="center"/>
    </xf>
    <xf numFmtId="1" fontId="7" fillId="27" borderId="17" xfId="0" applyNumberFormat="1" applyFont="1" applyFill="1" applyBorder="1" applyAlignment="1" applyProtection="1">
      <alignment horizontal="center" vertical="center"/>
    </xf>
    <xf numFmtId="1" fontId="7" fillId="27" borderId="29" xfId="0" applyNumberFormat="1" applyFont="1" applyFill="1" applyBorder="1" applyAlignment="1" applyProtection="1">
      <alignment horizontal="center" vertical="center"/>
    </xf>
    <xf numFmtId="1" fontId="7" fillId="27" borderId="30" xfId="0" applyNumberFormat="1" applyFont="1" applyFill="1" applyBorder="1" applyAlignment="1" applyProtection="1">
      <alignment horizontal="center" vertical="center"/>
    </xf>
    <xf numFmtId="0" fontId="4" fillId="96" borderId="19" xfId="0" applyFont="1" applyFill="1" applyBorder="1" applyAlignment="1" applyProtection="1">
      <alignment horizontal="center" vertical="center" wrapText="1"/>
    </xf>
    <xf numFmtId="0" fontId="8" fillId="96" borderId="19" xfId="0" applyFont="1" applyFill="1" applyBorder="1" applyAlignment="1">
      <alignment horizontal="center" vertical="center" wrapText="1"/>
    </xf>
    <xf numFmtId="0" fontId="97" fillId="98" borderId="20" xfId="0" applyFont="1" applyFill="1" applyBorder="1" applyAlignment="1" applyProtection="1">
      <alignment horizontal="center" vertical="center"/>
    </xf>
    <xf numFmtId="0" fontId="164" fillId="98" borderId="22" xfId="0" applyFont="1" applyFill="1" applyBorder="1" applyAlignment="1">
      <alignment vertical="center"/>
    </xf>
    <xf numFmtId="0" fontId="164" fillId="98" borderId="31" xfId="0" applyFont="1" applyFill="1" applyBorder="1" applyAlignment="1">
      <alignment vertical="center"/>
    </xf>
    <xf numFmtId="0" fontId="27" fillId="0" borderId="0" xfId="232" applyFont="1" applyAlignment="1">
      <alignment horizontal="justify" vertical="center" wrapText="1"/>
    </xf>
    <xf numFmtId="0" fontId="27" fillId="0" borderId="0" xfId="232" applyFont="1" applyAlignment="1">
      <alignment horizontal="justify" vertical="center"/>
    </xf>
    <xf numFmtId="0" fontId="20" fillId="0" borderId="0" xfId="0" applyFont="1" applyFill="1" applyAlignment="1">
      <alignment horizontal="left" vertical="top" wrapText="1"/>
    </xf>
    <xf numFmtId="0" fontId="106" fillId="0" borderId="0" xfId="0" applyFont="1" applyAlignment="1">
      <alignment horizontal="left" vertical="center"/>
    </xf>
    <xf numFmtId="0" fontId="20" fillId="0" borderId="23" xfId="232" applyFont="1" applyBorder="1" applyAlignment="1" applyProtection="1">
      <alignment horizontal="center" textRotation="90" wrapText="1"/>
    </xf>
    <xf numFmtId="0" fontId="20" fillId="0" borderId="12" xfId="232" applyFont="1" applyBorder="1" applyAlignment="1" applyProtection="1">
      <alignment horizontal="center" textRotation="90" wrapText="1"/>
    </xf>
    <xf numFmtId="0" fontId="9" fillId="94" borderId="19" xfId="0" applyFont="1" applyFill="1" applyBorder="1" applyAlignment="1" applyProtection="1">
      <alignment horizontal="center" vertical="center" wrapText="1"/>
    </xf>
    <xf numFmtId="0" fontId="0" fillId="0" borderId="19" xfId="0" applyBorder="1" applyAlignment="1">
      <alignment horizontal="center" vertical="center" wrapText="1"/>
    </xf>
    <xf numFmtId="0" fontId="48" fillId="95" borderId="19" xfId="0" applyFont="1" applyFill="1" applyBorder="1" applyAlignment="1" applyProtection="1">
      <alignment horizontal="center" vertical="center"/>
    </xf>
    <xf numFmtId="0" fontId="0" fillId="0" borderId="19" xfId="0" applyBorder="1" applyAlignment="1"/>
    <xf numFmtId="0" fontId="48" fillId="24" borderId="19" xfId="0" applyFont="1" applyFill="1" applyBorder="1" applyAlignment="1">
      <alignment horizontal="center" vertical="center"/>
    </xf>
    <xf numFmtId="0" fontId="42" fillId="0" borderId="19" xfId="0" applyFont="1" applyBorder="1" applyAlignment="1"/>
    <xf numFmtId="0" fontId="20" fillId="28" borderId="37" xfId="0" applyFont="1" applyFill="1" applyBorder="1" applyAlignment="1" applyProtection="1">
      <alignment horizontal="center" vertical="center" wrapText="1"/>
    </xf>
    <xf numFmtId="0" fontId="20" fillId="0" borderId="23" xfId="0" applyFont="1" applyBorder="1" applyAlignment="1" applyProtection="1">
      <alignment horizontal="center" textRotation="90" wrapText="1"/>
    </xf>
    <xf numFmtId="0" fontId="20" fillId="0" borderId="12" xfId="0" applyFont="1" applyBorder="1" applyAlignment="1" applyProtection="1">
      <alignment horizontal="center" textRotation="90" wrapText="1"/>
    </xf>
    <xf numFmtId="0" fontId="185" fillId="0" borderId="23" xfId="0" applyFont="1" applyFill="1" applyBorder="1" applyAlignment="1" applyProtection="1">
      <alignment horizontal="center" textRotation="90" wrapText="1"/>
    </xf>
    <xf numFmtId="0" fontId="186" fillId="0" borderId="12" xfId="0" applyFont="1" applyFill="1" applyBorder="1" applyAlignment="1" applyProtection="1">
      <alignment horizontal="center" textRotation="90" wrapText="1"/>
    </xf>
    <xf numFmtId="0" fontId="20"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0"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20"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19" fillId="0" borderId="23" xfId="0" applyFont="1" applyFill="1" applyBorder="1" applyAlignment="1" applyProtection="1">
      <alignment horizontal="center" textRotation="90" wrapText="1"/>
    </xf>
    <xf numFmtId="0" fontId="19" fillId="0" borderId="12" xfId="0" applyFont="1" applyFill="1" applyBorder="1" applyAlignment="1" applyProtection="1">
      <alignment horizontal="center" textRotation="90" wrapText="1"/>
    </xf>
    <xf numFmtId="0" fontId="45" fillId="29" borderId="17" xfId="232" applyFont="1" applyFill="1" applyBorder="1" applyAlignment="1" applyProtection="1">
      <alignment vertical="center"/>
    </xf>
    <xf numFmtId="0" fontId="46" fillId="29" borderId="29" xfId="0" applyFont="1" applyFill="1" applyBorder="1" applyAlignment="1" applyProtection="1">
      <alignment vertical="center"/>
    </xf>
    <xf numFmtId="0" fontId="46" fillId="0" borderId="29" xfId="0" applyFont="1" applyBorder="1" applyAlignment="1" applyProtection="1">
      <alignment vertical="center"/>
    </xf>
    <xf numFmtId="0" fontId="0" fillId="0" borderId="29" xfId="0" applyBorder="1" applyAlignment="1"/>
    <xf numFmtId="0" fontId="0" fillId="0" borderId="30" xfId="0" applyBorder="1" applyAlignment="1"/>
    <xf numFmtId="0" fontId="46" fillId="30" borderId="17" xfId="0" applyFont="1" applyFill="1" applyBorder="1" applyAlignment="1" applyProtection="1">
      <alignment vertical="center"/>
    </xf>
    <xf numFmtId="0" fontId="46" fillId="30" borderId="29" xfId="0" applyFont="1" applyFill="1" applyBorder="1" applyAlignment="1" applyProtection="1">
      <alignment vertical="center"/>
    </xf>
    <xf numFmtId="14" fontId="46" fillId="29" borderId="17" xfId="0" applyNumberFormat="1" applyFont="1" applyFill="1" applyBorder="1" applyAlignment="1" applyProtection="1">
      <alignment horizontal="center" vertical="center"/>
    </xf>
    <xf numFmtId="0" fontId="46" fillId="0" borderId="29" xfId="0" applyFont="1" applyBorder="1" applyAlignment="1" applyProtection="1">
      <alignment horizontal="center" vertical="center"/>
    </xf>
    <xf numFmtId="0" fontId="161" fillId="0" borderId="0" xfId="0" applyFont="1" applyAlignment="1" applyProtection="1">
      <alignment horizontal="left" vertical="center"/>
    </xf>
    <xf numFmtId="0" fontId="48" fillId="94" borderId="18" xfId="0" applyFont="1" applyFill="1" applyBorder="1" applyAlignment="1" applyProtection="1">
      <alignment horizontal="center" vertical="center"/>
    </xf>
    <xf numFmtId="0" fontId="0" fillId="0" borderId="18" xfId="0" applyBorder="1" applyAlignment="1">
      <alignment horizontal="center" vertical="center"/>
    </xf>
    <xf numFmtId="0" fontId="48" fillId="95" borderId="18" xfId="0" applyFont="1" applyFill="1" applyBorder="1" applyAlignment="1" applyProtection="1">
      <alignment horizontal="center" vertical="center"/>
    </xf>
    <xf numFmtId="0" fontId="0" fillId="0" borderId="18" xfId="0" applyBorder="1" applyAlignment="1"/>
    <xf numFmtId="0" fontId="48" fillId="24" borderId="18" xfId="0" applyFont="1" applyFill="1" applyBorder="1" applyAlignment="1">
      <alignment horizontal="center" vertical="center"/>
    </xf>
    <xf numFmtId="0" fontId="42" fillId="24" borderId="18" xfId="0" applyFont="1" applyFill="1" applyBorder="1" applyAlignment="1"/>
    <xf numFmtId="0" fontId="48" fillId="96" borderId="18" xfId="0" applyFont="1" applyFill="1" applyBorder="1" applyAlignment="1" applyProtection="1">
      <alignment horizontal="center" vertical="center"/>
    </xf>
    <xf numFmtId="0" fontId="184" fillId="0" borderId="18" xfId="0" applyFont="1" applyBorder="1" applyAlignment="1">
      <alignment horizontal="center" vertical="center"/>
    </xf>
    <xf numFmtId="0" fontId="48" fillId="96" borderId="19" xfId="0" applyFont="1" applyFill="1" applyBorder="1" applyAlignment="1" applyProtection="1">
      <alignment horizontal="center" vertical="center"/>
    </xf>
    <xf numFmtId="0" fontId="0" fillId="0" borderId="19" xfId="0" applyBorder="1" applyAlignment="1">
      <alignment horizontal="center" vertical="center"/>
    </xf>
    <xf numFmtId="0" fontId="20" fillId="23" borderId="85" xfId="0" applyFont="1" applyFill="1" applyBorder="1" applyAlignment="1" applyProtection="1">
      <alignment horizontal="center" vertical="center" wrapText="1"/>
    </xf>
    <xf numFmtId="0" fontId="0" fillId="0" borderId="85" xfId="0" applyBorder="1" applyAlignment="1">
      <alignment wrapText="1"/>
    </xf>
    <xf numFmtId="0" fontId="20" fillId="0" borderId="135" xfId="0" applyFont="1" applyBorder="1" applyAlignment="1" applyProtection="1">
      <alignment horizontal="center" vertical="center" wrapText="1"/>
    </xf>
    <xf numFmtId="0" fontId="20" fillId="0" borderId="87"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0" fontId="20" fillId="0"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wrapText="1"/>
    </xf>
    <xf numFmtId="0" fontId="19" fillId="23" borderId="23" xfId="0" applyFont="1" applyFill="1" applyBorder="1" applyAlignment="1" applyProtection="1">
      <alignment horizontal="center" textRotation="90" wrapText="1"/>
    </xf>
    <xf numFmtId="0" fontId="19" fillId="23" borderId="12" xfId="0" applyFont="1" applyFill="1" applyBorder="1" applyAlignment="1" applyProtection="1">
      <alignment horizontal="center" textRotation="90" wrapText="1"/>
    </xf>
    <xf numFmtId="0" fontId="19" fillId="23" borderId="83" xfId="0" applyFont="1" applyFill="1" applyBorder="1" applyAlignment="1" applyProtection="1">
      <alignment horizontal="center" textRotation="90" wrapText="1"/>
    </xf>
    <xf numFmtId="0" fontId="19" fillId="23" borderId="84" xfId="0" applyFont="1" applyFill="1" applyBorder="1" applyAlignment="1" applyProtection="1">
      <alignment horizontal="center" textRotation="90" wrapText="1"/>
    </xf>
    <xf numFmtId="0" fontId="20" fillId="0" borderId="23" xfId="0" applyFont="1" applyBorder="1" applyAlignment="1">
      <alignment horizontal="center" textRotation="90" wrapText="1"/>
    </xf>
    <xf numFmtId="0" fontId="20" fillId="0" borderId="12" xfId="0" applyFont="1" applyBorder="1" applyAlignment="1">
      <alignment horizontal="center" textRotation="90" wrapText="1"/>
    </xf>
    <xf numFmtId="0" fontId="20" fillId="23" borderId="23" xfId="0" applyFont="1" applyFill="1" applyBorder="1" applyAlignment="1" applyProtection="1">
      <alignment horizontal="center" textRotation="90" wrapText="1"/>
    </xf>
    <xf numFmtId="0" fontId="20" fillId="23" borderId="12" xfId="0" applyFont="1" applyFill="1" applyBorder="1" applyAlignment="1" applyProtection="1">
      <alignment horizontal="center" textRotation="90" wrapText="1"/>
    </xf>
    <xf numFmtId="0" fontId="20" fillId="0" borderId="0" xfId="232" applyFont="1" applyAlignment="1">
      <alignment horizontal="justify" vertical="center" wrapText="1"/>
    </xf>
    <xf numFmtId="0" fontId="7" fillId="0" borderId="11" xfId="0" applyFont="1" applyBorder="1" applyAlignment="1">
      <alignment horizontal="center" vertical="center"/>
    </xf>
    <xf numFmtId="0" fontId="8" fillId="0" borderId="11" xfId="0" applyFont="1" applyBorder="1" applyAlignment="1">
      <alignment vertical="center"/>
    </xf>
    <xf numFmtId="0" fontId="7" fillId="0" borderId="17" xfId="0" applyFont="1" applyBorder="1" applyAlignment="1" applyProtection="1">
      <alignment horizontal="center" vertical="center"/>
    </xf>
    <xf numFmtId="0" fontId="16" fillId="0" borderId="29" xfId="0" applyFont="1" applyBorder="1" applyAlignment="1">
      <alignment vertical="center"/>
    </xf>
    <xf numFmtId="0" fontId="16" fillId="0" borderId="30" xfId="0" applyFont="1" applyBorder="1" applyAlignment="1">
      <alignment vertical="center"/>
    </xf>
    <xf numFmtId="0" fontId="7" fillId="0" borderId="20" xfId="0" applyFont="1" applyBorder="1" applyAlignment="1">
      <alignment vertical="center"/>
    </xf>
    <xf numFmtId="0" fontId="8" fillId="0" borderId="22" xfId="0" applyFont="1" applyBorder="1" applyAlignment="1">
      <alignment vertical="center"/>
    </xf>
    <xf numFmtId="0" fontId="8" fillId="0" borderId="31" xfId="0" applyFont="1" applyBorder="1" applyAlignment="1">
      <alignment vertical="center"/>
    </xf>
    <xf numFmtId="0" fontId="20" fillId="0" borderId="81" xfId="0" applyFont="1" applyBorder="1" applyAlignment="1" applyProtection="1">
      <alignment horizontal="center" textRotation="90" wrapText="1"/>
    </xf>
    <xf numFmtId="0" fontId="20" fillId="0" borderId="16" xfId="0" applyFont="1" applyBorder="1" applyAlignment="1" applyProtection="1">
      <alignment horizontal="center" textRotation="90" wrapText="1"/>
    </xf>
    <xf numFmtId="0" fontId="106" fillId="65" borderId="11" xfId="0" applyFont="1" applyFill="1" applyBorder="1" applyAlignment="1">
      <alignment horizontal="left" vertical="top" wrapText="1"/>
    </xf>
    <xf numFmtId="0" fontId="20" fillId="0" borderId="17" xfId="0" applyFont="1" applyFill="1" applyBorder="1" applyAlignment="1" applyProtection="1">
      <alignment horizontal="center" vertical="center"/>
    </xf>
    <xf numFmtId="0" fontId="20" fillId="0" borderId="29" xfId="0" applyFont="1" applyFill="1" applyBorder="1" applyAlignment="1" applyProtection="1">
      <alignment horizontal="center" vertical="center"/>
    </xf>
    <xf numFmtId="0" fontId="20" fillId="0" borderId="30" xfId="0" applyFont="1" applyFill="1" applyBorder="1" applyAlignment="1" applyProtection="1">
      <alignment horizontal="center" vertical="center"/>
    </xf>
    <xf numFmtId="0" fontId="20" fillId="0" borderId="17"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30"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30" xfId="0" applyFont="1" applyFill="1" applyBorder="1" applyAlignment="1">
      <alignment horizontal="center" vertical="center"/>
    </xf>
    <xf numFmtId="0" fontId="4" fillId="96" borderId="17" xfId="0" applyFont="1" applyFill="1" applyBorder="1" applyAlignment="1" applyProtection="1">
      <alignment horizontal="center" vertical="center" wrapText="1"/>
    </xf>
    <xf numFmtId="0" fontId="4" fillId="96" borderId="29" xfId="0" applyFont="1" applyFill="1" applyBorder="1" applyAlignment="1" applyProtection="1">
      <alignment horizontal="center" vertical="center" wrapText="1"/>
    </xf>
    <xf numFmtId="0" fontId="4" fillId="96" borderId="30" xfId="0" applyFont="1" applyFill="1" applyBorder="1" applyAlignment="1" applyProtection="1">
      <alignment horizontal="center" vertical="center" wrapText="1"/>
    </xf>
    <xf numFmtId="0" fontId="4" fillId="24" borderId="17" xfId="0" applyFont="1" applyFill="1" applyBorder="1" applyAlignment="1" applyProtection="1">
      <alignment horizontal="center" vertical="center" wrapText="1"/>
    </xf>
    <xf numFmtId="0" fontId="4" fillId="24" borderId="29" xfId="0" applyFont="1" applyFill="1" applyBorder="1" applyAlignment="1" applyProtection="1">
      <alignment horizontal="center" vertical="center" wrapText="1"/>
    </xf>
    <xf numFmtId="0" fontId="4" fillId="24" borderId="30" xfId="0" applyFont="1" applyFill="1" applyBorder="1" applyAlignment="1" applyProtection="1">
      <alignment horizontal="center" vertical="center" wrapText="1"/>
    </xf>
    <xf numFmtId="0" fontId="7" fillId="0" borderId="17"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29"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17" xfId="0" applyFont="1" applyBorder="1" applyAlignment="1">
      <alignment vertical="center"/>
    </xf>
    <xf numFmtId="0" fontId="7" fillId="0" borderId="29" xfId="0" applyFont="1" applyBorder="1" applyAlignment="1">
      <alignment vertical="center"/>
    </xf>
    <xf numFmtId="0" fontId="7" fillId="0" borderId="30" xfId="0" applyFont="1" applyBorder="1" applyAlignment="1">
      <alignment vertical="center"/>
    </xf>
    <xf numFmtId="0" fontId="20" fillId="0" borderId="54" xfId="0" applyNumberFormat="1" applyFont="1" applyBorder="1" applyAlignment="1" applyProtection="1">
      <alignment horizontal="center" vertical="center"/>
    </xf>
    <xf numFmtId="164" fontId="20" fillId="0" borderId="54" xfId="189" applyNumberFormat="1" applyFont="1" applyFill="1" applyBorder="1" applyAlignment="1" applyProtection="1">
      <alignment vertical="center"/>
    </xf>
    <xf numFmtId="164" fontId="20" fillId="0" borderId="89" xfId="189" applyNumberFormat="1" applyFont="1" applyFill="1" applyBorder="1" applyAlignment="1" applyProtection="1">
      <alignment vertical="center"/>
    </xf>
    <xf numFmtId="0" fontId="20" fillId="0" borderId="37" xfId="232" applyFont="1" applyBorder="1" applyAlignment="1" applyProtection="1">
      <alignment horizontal="center" textRotation="90" wrapText="1"/>
    </xf>
    <xf numFmtId="0" fontId="0" fillId="0" borderId="37" xfId="0" applyBorder="1" applyAlignment="1">
      <alignment horizontal="center" textRotation="90" wrapText="1"/>
    </xf>
    <xf numFmtId="0" fontId="96" fillId="62" borderId="11" xfId="0" applyFont="1" applyFill="1" applyBorder="1" applyAlignment="1">
      <alignment horizontal="left" vertical="center"/>
    </xf>
    <xf numFmtId="0" fontId="96" fillId="61" borderId="18" xfId="0" applyFont="1" applyFill="1" applyBorder="1" applyAlignment="1">
      <alignment horizontal="left" vertical="center"/>
    </xf>
    <xf numFmtId="0" fontId="96" fillId="61" borderId="19" xfId="0" applyFont="1" applyFill="1" applyBorder="1" applyAlignment="1">
      <alignment horizontal="left" vertical="center"/>
    </xf>
    <xf numFmtId="0" fontId="96" fillId="0" borderId="18" xfId="0" applyFont="1" applyFill="1" applyBorder="1" applyAlignment="1">
      <alignment horizontal="left" vertical="center"/>
    </xf>
    <xf numFmtId="0" fontId="96" fillId="0" borderId="46" xfId="0" applyFont="1" applyFill="1" applyBorder="1" applyAlignment="1">
      <alignment horizontal="left" vertical="center"/>
    </xf>
    <xf numFmtId="0" fontId="96" fillId="0" borderId="19" xfId="0" applyFont="1" applyFill="1" applyBorder="1" applyAlignment="1">
      <alignment horizontal="left" vertical="center"/>
    </xf>
    <xf numFmtId="0" fontId="96" fillId="61" borderId="18" xfId="0" applyFont="1" applyFill="1" applyBorder="1" applyAlignment="1">
      <alignment horizontal="center" vertical="center"/>
    </xf>
    <xf numFmtId="0" fontId="96" fillId="61" borderId="46" xfId="0" applyFont="1" applyFill="1" applyBorder="1" applyAlignment="1">
      <alignment horizontal="center" vertical="center"/>
    </xf>
    <xf numFmtId="0" fontId="96" fillId="61" borderId="19" xfId="0" applyFont="1" applyFill="1" applyBorder="1" applyAlignment="1">
      <alignment horizontal="center" vertical="center"/>
    </xf>
    <xf numFmtId="0" fontId="96" fillId="63" borderId="18" xfId="0" applyFont="1" applyFill="1" applyBorder="1" applyAlignment="1">
      <alignment horizontal="left" vertical="center"/>
    </xf>
    <xf numFmtId="0" fontId="96" fillId="63" borderId="46" xfId="0" applyFont="1" applyFill="1" applyBorder="1" applyAlignment="1">
      <alignment horizontal="left" vertical="center"/>
    </xf>
    <xf numFmtId="0" fontId="96" fillId="63" borderId="19" xfId="0" applyFont="1" applyFill="1" applyBorder="1" applyAlignment="1">
      <alignment horizontal="left" vertical="center"/>
    </xf>
    <xf numFmtId="0" fontId="96" fillId="62" borderId="18" xfId="0" applyFont="1" applyFill="1" applyBorder="1" applyAlignment="1">
      <alignment horizontal="center" vertical="center"/>
    </xf>
    <xf numFmtId="0" fontId="96" fillId="62" borderId="46" xfId="0" applyFont="1" applyFill="1" applyBorder="1" applyAlignment="1">
      <alignment horizontal="center" vertical="center"/>
    </xf>
    <xf numFmtId="0" fontId="96" fillId="62" borderId="19" xfId="0" applyFont="1" applyFill="1" applyBorder="1" applyAlignment="1">
      <alignment horizontal="center" vertical="center"/>
    </xf>
    <xf numFmtId="0" fontId="96" fillId="61" borderId="78" xfId="0" applyFont="1" applyFill="1" applyBorder="1" applyAlignment="1">
      <alignment horizontal="left" vertical="center" wrapText="1"/>
    </xf>
    <xf numFmtId="0" fontId="20" fillId="0" borderId="21" xfId="0" applyFont="1" applyFill="1" applyBorder="1" applyAlignment="1">
      <alignment horizontal="left" vertical="center"/>
    </xf>
    <xf numFmtId="0" fontId="20" fillId="0" borderId="29" xfId="0" applyFont="1" applyFill="1" applyBorder="1" applyAlignment="1">
      <alignment horizontal="left" vertical="center"/>
    </xf>
    <xf numFmtId="0" fontId="20" fillId="0" borderId="22" xfId="0" applyFont="1" applyFill="1" applyBorder="1" applyAlignment="1">
      <alignment horizontal="left" vertical="center"/>
    </xf>
    <xf numFmtId="0" fontId="20" fillId="0" borderId="0" xfId="0" applyFont="1" applyFill="1" applyBorder="1" applyAlignment="1">
      <alignment horizontal="left" vertical="center" wrapText="1"/>
    </xf>
    <xf numFmtId="0" fontId="20" fillId="0" borderId="0" xfId="0" applyFont="1" applyFill="1" applyBorder="1" applyAlignment="1">
      <alignment horizontal="left" vertical="center"/>
    </xf>
    <xf numFmtId="0" fontId="96" fillId="61" borderId="11" xfId="0" applyFont="1" applyFill="1" applyBorder="1" applyAlignment="1">
      <alignment horizontal="left" vertical="center"/>
    </xf>
    <xf numFmtId="0" fontId="98" fillId="62" borderId="11" xfId="0" applyFont="1" applyFill="1" applyBorder="1" applyAlignment="1">
      <alignment horizontal="left" vertical="center"/>
    </xf>
    <xf numFmtId="0" fontId="96" fillId="63" borderId="11" xfId="0" applyFont="1" applyFill="1" applyBorder="1" applyAlignment="1">
      <alignment horizontal="left" vertical="center" wrapText="1"/>
    </xf>
    <xf numFmtId="0" fontId="96" fillId="63" borderId="11" xfId="0" applyFont="1" applyFill="1" applyBorder="1" applyAlignment="1">
      <alignment horizontal="left" vertical="center"/>
    </xf>
    <xf numFmtId="0" fontId="99" fillId="62" borderId="11" xfId="0" applyFont="1" applyFill="1" applyBorder="1" applyAlignment="1">
      <alignment horizontal="center" vertical="center"/>
    </xf>
    <xf numFmtId="0" fontId="20" fillId="62" borderId="143" xfId="0" applyFont="1" applyFill="1" applyBorder="1" applyAlignment="1">
      <alignment horizontal="left" vertical="center" wrapText="1"/>
    </xf>
    <xf numFmtId="0" fontId="20" fillId="62" borderId="19" xfId="0" applyFont="1" applyFill="1" applyBorder="1" applyAlignment="1">
      <alignment horizontal="left" vertical="center" wrapText="1"/>
    </xf>
    <xf numFmtId="0" fontId="96" fillId="0" borderId="11" xfId="0" applyFont="1" applyFill="1" applyBorder="1" applyAlignment="1">
      <alignment horizontal="left" vertical="center" wrapText="1"/>
    </xf>
    <xf numFmtId="0" fontId="99" fillId="0" borderId="11" xfId="0" applyFont="1" applyFill="1" applyBorder="1" applyAlignment="1">
      <alignment horizontal="center" vertical="center"/>
    </xf>
    <xf numFmtId="0" fontId="96" fillId="0" borderId="11" xfId="0" applyFont="1" applyFill="1" applyBorder="1" applyAlignment="1">
      <alignment horizontal="left" vertical="center"/>
    </xf>
    <xf numFmtId="0" fontId="99" fillId="61" borderId="11" xfId="0" applyFont="1" applyFill="1" applyBorder="1" applyAlignment="1">
      <alignment horizontal="center" vertical="center"/>
    </xf>
    <xf numFmtId="0" fontId="96" fillId="61" borderId="11" xfId="0" applyFont="1" applyFill="1" applyBorder="1" applyAlignment="1">
      <alignment horizontal="left" vertical="center" wrapText="1"/>
    </xf>
    <xf numFmtId="0" fontId="99" fillId="63" borderId="11" xfId="0" applyFont="1" applyFill="1" applyBorder="1" applyAlignment="1">
      <alignment horizontal="center" vertical="center"/>
    </xf>
    <xf numFmtId="0" fontId="96" fillId="0" borderId="18" xfId="0" applyFont="1" applyFill="1" applyBorder="1" applyAlignment="1">
      <alignment horizontal="left" vertical="center" wrapText="1"/>
    </xf>
    <xf numFmtId="0" fontId="96" fillId="0" borderId="19" xfId="0" applyFont="1" applyFill="1" applyBorder="1" applyAlignment="1">
      <alignment horizontal="left" vertical="center" wrapText="1"/>
    </xf>
    <xf numFmtId="0" fontId="99" fillId="0" borderId="18" xfId="0" applyFont="1" applyFill="1" applyBorder="1" applyAlignment="1">
      <alignment horizontal="center" vertical="center"/>
    </xf>
    <xf numFmtId="0" fontId="99" fillId="0" borderId="19" xfId="0" applyFont="1" applyFill="1" applyBorder="1" applyAlignment="1">
      <alignment horizontal="center" vertical="center"/>
    </xf>
    <xf numFmtId="0" fontId="98" fillId="0" borderId="18" xfId="0" applyFont="1" applyFill="1" applyBorder="1" applyAlignment="1">
      <alignment horizontal="left" vertical="center"/>
    </xf>
    <xf numFmtId="0" fontId="98" fillId="0" borderId="19" xfId="0" applyFont="1" applyFill="1" applyBorder="1" applyAlignment="1">
      <alignment horizontal="left" vertical="center"/>
    </xf>
    <xf numFmtId="0" fontId="20" fillId="61" borderId="18" xfId="0" applyFont="1" applyFill="1" applyBorder="1" applyAlignment="1">
      <alignment horizontal="left" vertical="center"/>
    </xf>
    <xf numFmtId="0" fontId="20" fillId="0" borderId="20" xfId="0" applyFont="1" applyFill="1" applyBorder="1" applyAlignment="1">
      <alignment horizontal="left" vertical="center" wrapText="1"/>
    </xf>
    <xf numFmtId="0" fontId="20" fillId="0" borderId="10" xfId="0" applyFont="1" applyFill="1" applyBorder="1" applyAlignment="1">
      <alignment horizontal="left" vertical="center"/>
    </xf>
    <xf numFmtId="0" fontId="20" fillId="0" borderId="33" xfId="0" applyFont="1" applyFill="1" applyBorder="1" applyAlignment="1">
      <alignment horizontal="left" vertical="center"/>
    </xf>
    <xf numFmtId="0" fontId="20" fillId="61" borderId="46" xfId="0" applyFont="1" applyFill="1" applyBorder="1" applyAlignment="1">
      <alignment horizontal="center" vertical="center"/>
    </xf>
    <xf numFmtId="0" fontId="20" fillId="0" borderId="68" xfId="0" applyFont="1" applyFill="1" applyBorder="1" applyAlignment="1">
      <alignment horizontal="left" vertical="center" wrapText="1"/>
    </xf>
    <xf numFmtId="0" fontId="96" fillId="61" borderId="71" xfId="0" applyFont="1" applyFill="1" applyBorder="1" applyAlignment="1">
      <alignment horizontal="left" vertical="center"/>
    </xf>
    <xf numFmtId="0" fontId="96" fillId="61" borderId="77" xfId="0" applyFont="1" applyFill="1" applyBorder="1" applyAlignment="1">
      <alignment horizontal="left" vertical="center"/>
    </xf>
    <xf numFmtId="0" fontId="20" fillId="0" borderId="66" xfId="0" applyFont="1" applyFill="1" applyBorder="1" applyAlignment="1">
      <alignment horizontal="center" vertical="top" wrapText="1"/>
    </xf>
    <xf numFmtId="0" fontId="20" fillId="0" borderId="67" xfId="0" applyFont="1" applyFill="1" applyBorder="1" applyAlignment="1">
      <alignment horizontal="center" vertical="top" wrapText="1"/>
    </xf>
    <xf numFmtId="0" fontId="96" fillId="0" borderId="20" xfId="0" applyNumberFormat="1" applyFont="1" applyBorder="1" applyAlignment="1">
      <alignment horizontal="left" vertical="top" wrapText="1"/>
    </xf>
    <xf numFmtId="0" fontId="96" fillId="0" borderId="22" xfId="0" applyNumberFormat="1" applyFont="1" applyBorder="1" applyAlignment="1">
      <alignment horizontal="left" vertical="top" wrapText="1"/>
    </xf>
    <xf numFmtId="0" fontId="96" fillId="0" borderId="31" xfId="0" applyNumberFormat="1" applyFont="1" applyBorder="1" applyAlignment="1">
      <alignment horizontal="left" vertical="top" wrapText="1"/>
    </xf>
    <xf numFmtId="0" fontId="96" fillId="0" borderId="10" xfId="0" applyNumberFormat="1" applyFont="1" applyBorder="1" applyAlignment="1">
      <alignment horizontal="left" vertical="top" wrapText="1"/>
    </xf>
    <xf numFmtId="0" fontId="96" fillId="0" borderId="0" xfId="0" applyNumberFormat="1" applyFont="1" applyBorder="1" applyAlignment="1">
      <alignment horizontal="left" vertical="top" wrapText="1"/>
    </xf>
    <xf numFmtId="0" fontId="96" fillId="0" borderId="32" xfId="0" applyNumberFormat="1" applyFont="1" applyBorder="1" applyAlignment="1">
      <alignment horizontal="left" vertical="top" wrapText="1"/>
    </xf>
    <xf numFmtId="0" fontId="96" fillId="0" borderId="33" xfId="0" applyNumberFormat="1" applyFont="1" applyBorder="1" applyAlignment="1">
      <alignment horizontal="left" vertical="top" wrapText="1"/>
    </xf>
    <xf numFmtId="0" fontId="96" fillId="0" borderId="21" xfId="0" applyNumberFormat="1" applyFont="1" applyBorder="1" applyAlignment="1">
      <alignment horizontal="left" vertical="top" wrapText="1"/>
    </xf>
    <xf numFmtId="0" fontId="96" fillId="0" borderId="55" xfId="0" applyNumberFormat="1" applyFont="1" applyBorder="1" applyAlignment="1">
      <alignment horizontal="left" vertical="top" wrapText="1"/>
    </xf>
    <xf numFmtId="0" fontId="96" fillId="71" borderId="17" xfId="0" applyFont="1" applyFill="1" applyBorder="1" applyAlignment="1">
      <alignment horizontal="left" vertical="center"/>
    </xf>
    <xf numFmtId="0" fontId="96" fillId="71" borderId="29" xfId="0" applyFont="1" applyFill="1" applyBorder="1" applyAlignment="1">
      <alignment horizontal="left" vertical="center"/>
    </xf>
    <xf numFmtId="0" fontId="96" fillId="71" borderId="30" xfId="0" applyFont="1" applyFill="1" applyBorder="1" applyAlignment="1">
      <alignment horizontal="left" vertical="center"/>
    </xf>
    <xf numFmtId="0" fontId="97" fillId="0" borderId="17" xfId="0" applyFont="1" applyBorder="1" applyAlignment="1">
      <alignment horizontal="left" vertical="center"/>
    </xf>
    <xf numFmtId="0" fontId="97" fillId="0" borderId="29" xfId="0" applyFont="1" applyBorder="1" applyAlignment="1">
      <alignment horizontal="left" vertical="center"/>
    </xf>
    <xf numFmtId="0" fontId="97" fillId="0" borderId="30" xfId="0" applyFont="1" applyBorder="1" applyAlignment="1">
      <alignment horizontal="left" vertical="center"/>
    </xf>
    <xf numFmtId="0" fontId="96" fillId="61" borderId="22" xfId="0" applyNumberFormat="1" applyFont="1" applyFill="1" applyBorder="1" applyAlignment="1">
      <alignment horizontal="left" vertical="top" wrapText="1"/>
    </xf>
    <xf numFmtId="0" fontId="96" fillId="61" borderId="31" xfId="0" applyNumberFormat="1" applyFont="1" applyFill="1" applyBorder="1" applyAlignment="1">
      <alignment horizontal="left" vertical="top" wrapText="1"/>
    </xf>
    <xf numFmtId="0" fontId="96" fillId="61" borderId="0" xfId="0" applyNumberFormat="1" applyFont="1" applyFill="1" applyBorder="1" applyAlignment="1">
      <alignment horizontal="left" vertical="top" wrapText="1"/>
    </xf>
    <xf numFmtId="0" fontId="96" fillId="61" borderId="32" xfId="0" applyNumberFormat="1" applyFont="1" applyFill="1" applyBorder="1" applyAlignment="1">
      <alignment horizontal="left" vertical="top" wrapText="1"/>
    </xf>
    <xf numFmtId="0" fontId="96" fillId="61" borderId="21" xfId="0" applyNumberFormat="1" applyFont="1" applyFill="1" applyBorder="1" applyAlignment="1">
      <alignment horizontal="left" vertical="top" wrapText="1"/>
    </xf>
    <xf numFmtId="0" fontId="96" fillId="61" borderId="55" xfId="0" applyNumberFormat="1" applyFont="1" applyFill="1" applyBorder="1" applyAlignment="1">
      <alignment horizontal="left" vertical="top" wrapText="1"/>
    </xf>
    <xf numFmtId="0" fontId="19" fillId="61" borderId="17" xfId="0" applyFont="1" applyFill="1" applyBorder="1" applyAlignment="1">
      <alignment horizontal="left" vertical="center"/>
    </xf>
    <xf numFmtId="0" fontId="19" fillId="61" borderId="29" xfId="0" applyFont="1" applyFill="1" applyBorder="1" applyAlignment="1">
      <alignment horizontal="left" vertical="center"/>
    </xf>
    <xf numFmtId="49" fontId="96" fillId="0" borderId="20" xfId="0" applyNumberFormat="1" applyFont="1" applyBorder="1" applyAlignment="1">
      <alignment horizontal="left" vertical="top" wrapText="1"/>
    </xf>
    <xf numFmtId="49" fontId="96" fillId="0" borderId="22" xfId="0" applyNumberFormat="1" applyFont="1" applyBorder="1" applyAlignment="1">
      <alignment horizontal="left" vertical="top" wrapText="1"/>
    </xf>
    <xf numFmtId="49" fontId="96" fillId="0" borderId="31" xfId="0" applyNumberFormat="1" applyFont="1" applyBorder="1" applyAlignment="1">
      <alignment horizontal="left" vertical="top" wrapText="1"/>
    </xf>
    <xf numFmtId="49" fontId="96" fillId="0" borderId="10" xfId="0" applyNumberFormat="1" applyFont="1" applyBorder="1" applyAlignment="1">
      <alignment horizontal="left" vertical="top" wrapText="1"/>
    </xf>
    <xf numFmtId="49" fontId="96" fillId="0" borderId="0" xfId="0" applyNumberFormat="1" applyFont="1" applyBorder="1" applyAlignment="1">
      <alignment horizontal="left" vertical="top" wrapText="1"/>
    </xf>
    <xf numFmtId="49" fontId="96" fillId="0" borderId="32" xfId="0" applyNumberFormat="1" applyFont="1" applyBorder="1" applyAlignment="1">
      <alignment horizontal="left" vertical="top" wrapText="1"/>
    </xf>
    <xf numFmtId="49" fontId="96" fillId="0" borderId="33" xfId="0" applyNumberFormat="1" applyFont="1" applyBorder="1" applyAlignment="1">
      <alignment horizontal="left" vertical="top" wrapText="1"/>
    </xf>
    <xf numFmtId="49" fontId="96" fillId="0" borderId="21" xfId="0" applyNumberFormat="1" applyFont="1" applyBorder="1" applyAlignment="1">
      <alignment horizontal="left" vertical="top" wrapText="1"/>
    </xf>
    <xf numFmtId="49" fontId="96" fillId="0" borderId="55" xfId="0" applyNumberFormat="1" applyFont="1" applyBorder="1" applyAlignment="1">
      <alignment horizontal="left" vertical="top" wrapText="1"/>
    </xf>
    <xf numFmtId="1" fontId="96" fillId="0" borderId="20" xfId="0" applyNumberFormat="1" applyFont="1" applyBorder="1" applyAlignment="1">
      <alignment horizontal="left" vertical="top" wrapText="1"/>
    </xf>
    <xf numFmtId="1" fontId="96" fillId="0" borderId="22" xfId="0" applyNumberFormat="1" applyFont="1" applyBorder="1" applyAlignment="1">
      <alignment horizontal="left" vertical="top" wrapText="1"/>
    </xf>
    <xf numFmtId="1" fontId="96" fillId="0" borderId="31" xfId="0" applyNumberFormat="1" applyFont="1" applyBorder="1" applyAlignment="1">
      <alignment horizontal="left" vertical="top" wrapText="1"/>
    </xf>
    <xf numFmtId="1" fontId="96" fillId="0" borderId="10" xfId="0" applyNumberFormat="1" applyFont="1" applyBorder="1" applyAlignment="1">
      <alignment horizontal="left" vertical="top" wrapText="1"/>
    </xf>
    <xf numFmtId="1" fontId="96" fillId="0" borderId="0" xfId="0" applyNumberFormat="1" applyFont="1" applyBorder="1" applyAlignment="1">
      <alignment horizontal="left" vertical="top" wrapText="1"/>
    </xf>
    <xf numFmtId="1" fontId="96" fillId="0" borderId="32" xfId="0" applyNumberFormat="1" applyFont="1" applyBorder="1" applyAlignment="1">
      <alignment horizontal="left" vertical="top" wrapText="1"/>
    </xf>
    <xf numFmtId="1" fontId="96" fillId="0" borderId="33" xfId="0" applyNumberFormat="1" applyFont="1" applyBorder="1" applyAlignment="1">
      <alignment horizontal="left" vertical="top" wrapText="1"/>
    </xf>
    <xf numFmtId="1" fontId="96" fillId="0" borderId="21" xfId="0" applyNumberFormat="1" applyFont="1" applyBorder="1" applyAlignment="1">
      <alignment horizontal="left" vertical="top" wrapText="1"/>
    </xf>
    <xf numFmtId="1" fontId="96" fillId="0" borderId="55" xfId="0" applyNumberFormat="1" applyFont="1" applyBorder="1" applyAlignment="1">
      <alignment horizontal="left" vertical="top" wrapText="1"/>
    </xf>
    <xf numFmtId="0" fontId="123" fillId="0" borderId="0" xfId="147" applyFont="1" applyAlignment="1" applyProtection="1">
      <alignment horizontal="left" vertical="center" wrapText="1"/>
      <protection locked="0"/>
    </xf>
    <xf numFmtId="0" fontId="97" fillId="0" borderId="20" xfId="0" applyFont="1" applyBorder="1" applyAlignment="1">
      <alignment horizontal="center" vertical="center" wrapText="1"/>
    </xf>
    <xf numFmtId="0" fontId="97" fillId="0" borderId="22" xfId="0" applyFont="1" applyBorder="1" applyAlignment="1">
      <alignment horizontal="center" vertical="center" wrapText="1"/>
    </xf>
    <xf numFmtId="0" fontId="97" fillId="0" borderId="31" xfId="0" applyFont="1" applyBorder="1" applyAlignment="1">
      <alignment horizontal="center" vertical="center" wrapText="1"/>
    </xf>
    <xf numFmtId="0" fontId="23" fillId="61" borderId="18" xfId="0" applyFont="1" applyFill="1" applyBorder="1" applyAlignment="1">
      <alignment vertical="center" wrapText="1"/>
    </xf>
    <xf numFmtId="0" fontId="23" fillId="61" borderId="19" xfId="0" applyFont="1" applyFill="1" applyBorder="1" applyAlignment="1">
      <alignment vertical="center" wrapText="1"/>
    </xf>
    <xf numFmtId="0" fontId="90" fillId="61" borderId="11" xfId="0" applyFont="1" applyFill="1" applyBorder="1" applyAlignment="1">
      <alignment vertical="center" wrapText="1"/>
    </xf>
    <xf numFmtId="0" fontId="23" fillId="61" borderId="11" xfId="0" applyFont="1" applyFill="1" applyBorder="1" applyAlignment="1">
      <alignment vertical="center" wrapText="1"/>
    </xf>
    <xf numFmtId="0" fontId="90" fillId="61" borderId="18" xfId="0" applyFont="1" applyFill="1" applyBorder="1" applyAlignment="1">
      <alignment vertical="center" wrapText="1"/>
    </xf>
    <xf numFmtId="0" fontId="90" fillId="61" borderId="19" xfId="0" applyFont="1" applyFill="1" applyBorder="1" applyAlignment="1">
      <alignment vertical="center" wrapText="1"/>
    </xf>
    <xf numFmtId="0" fontId="90" fillId="61" borderId="46" xfId="0" applyFont="1" applyFill="1" applyBorder="1" applyAlignment="1">
      <alignment vertical="center" wrapText="1"/>
    </xf>
    <xf numFmtId="0" fontId="90" fillId="61" borderId="18" xfId="0" applyFont="1" applyFill="1" applyBorder="1" applyAlignment="1">
      <alignment horizontal="left" vertical="center" wrapText="1"/>
    </xf>
    <xf numFmtId="0" fontId="90" fillId="61" borderId="46" xfId="0" applyFont="1" applyFill="1" applyBorder="1" applyAlignment="1">
      <alignment horizontal="left" vertical="center" wrapText="1"/>
    </xf>
    <xf numFmtId="0" fontId="90" fillId="61" borderId="19" xfId="0" applyFont="1" applyFill="1" applyBorder="1" applyAlignment="1">
      <alignment horizontal="left" vertical="center" wrapText="1"/>
    </xf>
    <xf numFmtId="0" fontId="90" fillId="0" borderId="11" xfId="0" applyFont="1" applyFill="1" applyBorder="1" applyAlignment="1">
      <alignment vertical="center" wrapText="1"/>
    </xf>
    <xf numFmtId="0" fontId="0" fillId="0" borderId="112" xfId="0" applyBorder="1" applyAlignment="1">
      <alignment horizontal="left" vertical="top" wrapText="1"/>
    </xf>
    <xf numFmtId="0" fontId="0" fillId="0" borderId="0" xfId="0" applyAlignment="1">
      <alignment horizontal="left" vertical="top"/>
    </xf>
    <xf numFmtId="0" fontId="93" fillId="61" borderId="122" xfId="0" applyFont="1" applyFill="1" applyBorder="1" applyAlignment="1">
      <alignment horizontal="left" vertical="center" wrapText="1"/>
    </xf>
    <xf numFmtId="0" fontId="93" fillId="61" borderId="123" xfId="0" applyFont="1" applyFill="1" applyBorder="1" applyAlignment="1">
      <alignment horizontal="left" vertical="center" wrapText="1"/>
    </xf>
    <xf numFmtId="0" fontId="93" fillId="0" borderId="113" xfId="0" applyFont="1" applyFill="1" applyBorder="1" applyAlignment="1">
      <alignment horizontal="left" vertical="center" wrapText="1"/>
    </xf>
    <xf numFmtId="0" fontId="93" fillId="0" borderId="114" xfId="0" applyFont="1" applyFill="1" applyBorder="1" applyAlignment="1">
      <alignment horizontal="left" vertical="center" wrapText="1"/>
    </xf>
    <xf numFmtId="0" fontId="93" fillId="0" borderId="116" xfId="0" applyFont="1" applyFill="1" applyBorder="1" applyAlignment="1">
      <alignment horizontal="left" vertical="center" wrapText="1"/>
    </xf>
    <xf numFmtId="0" fontId="93" fillId="0" borderId="11" xfId="0" applyFont="1" applyFill="1" applyBorder="1" applyAlignment="1">
      <alignment horizontal="left" vertical="center" wrapText="1"/>
    </xf>
    <xf numFmtId="0" fontId="93" fillId="0" borderId="118" xfId="0" applyFont="1" applyFill="1" applyBorder="1" applyAlignment="1">
      <alignment horizontal="left" vertical="center" wrapText="1"/>
    </xf>
    <xf numFmtId="0" fontId="93" fillId="0" borderId="36" xfId="0" applyFont="1" applyFill="1" applyBorder="1" applyAlignment="1">
      <alignment horizontal="left" vertical="center" wrapText="1"/>
    </xf>
    <xf numFmtId="0" fontId="93" fillId="61" borderId="113" xfId="0" applyFont="1" applyFill="1" applyBorder="1" applyAlignment="1">
      <alignment horizontal="left" vertical="center" wrapText="1"/>
    </xf>
    <xf numFmtId="0" fontId="93" fillId="61" borderId="114" xfId="0" applyFont="1" applyFill="1" applyBorder="1" applyAlignment="1">
      <alignment horizontal="left" vertical="center" wrapText="1"/>
    </xf>
    <xf numFmtId="0" fontId="93" fillId="61" borderId="116" xfId="0" applyFont="1" applyFill="1" applyBorder="1" applyAlignment="1">
      <alignment horizontal="left" vertical="center" wrapText="1"/>
    </xf>
    <xf numFmtId="0" fontId="93" fillId="61" borderId="11" xfId="0" applyFont="1" applyFill="1" applyBorder="1" applyAlignment="1">
      <alignment horizontal="left" vertical="center" wrapText="1"/>
    </xf>
    <xf numFmtId="0" fontId="93" fillId="61" borderId="118" xfId="0" applyFont="1" applyFill="1" applyBorder="1" applyAlignment="1">
      <alignment horizontal="left" vertical="center" wrapText="1"/>
    </xf>
    <xf numFmtId="0" fontId="93" fillId="61" borderId="36" xfId="0" applyFont="1" applyFill="1" applyBorder="1" applyAlignment="1">
      <alignment horizontal="left" vertical="center" wrapText="1"/>
    </xf>
    <xf numFmtId="0" fontId="90" fillId="61" borderId="123" xfId="0" applyFont="1" applyFill="1" applyBorder="1" applyAlignment="1">
      <alignment horizontal="left" vertical="center" wrapText="1"/>
    </xf>
    <xf numFmtId="0" fontId="90" fillId="61" borderId="44" xfId="0" applyFont="1" applyFill="1" applyBorder="1" applyAlignment="1">
      <alignment horizontal="left" vertical="center" wrapText="1"/>
    </xf>
    <xf numFmtId="0" fontId="23" fillId="0" borderId="36" xfId="0" applyFont="1" applyFill="1" applyBorder="1" applyAlignment="1">
      <alignment horizontal="left" vertical="center" wrapText="1"/>
    </xf>
    <xf numFmtId="0" fontId="23" fillId="0" borderId="119" xfId="0" applyFont="1" applyFill="1" applyBorder="1" applyAlignment="1">
      <alignment horizontal="left" vertical="center" wrapText="1"/>
    </xf>
    <xf numFmtId="0" fontId="23" fillId="65" borderId="17" xfId="0" applyFont="1" applyFill="1" applyBorder="1" applyAlignment="1">
      <alignment horizontal="left" vertical="center" wrapText="1"/>
    </xf>
    <xf numFmtId="0" fontId="23" fillId="65" borderId="29" xfId="0" applyFont="1" applyFill="1" applyBorder="1" applyAlignment="1">
      <alignment horizontal="left" vertical="center" wrapText="1"/>
    </xf>
    <xf numFmtId="0" fontId="23" fillId="65" borderId="126" xfId="0" applyFont="1" applyFill="1" applyBorder="1" applyAlignment="1">
      <alignment horizontal="left" vertical="center" wrapText="1"/>
    </xf>
    <xf numFmtId="0" fontId="26" fillId="61" borderId="113" xfId="0" applyFont="1" applyFill="1" applyBorder="1" applyAlignment="1">
      <alignment horizontal="left" vertical="center" wrapText="1"/>
    </xf>
    <xf numFmtId="0" fontId="26" fillId="61" borderId="114" xfId="0" applyFont="1" applyFill="1" applyBorder="1" applyAlignment="1">
      <alignment horizontal="left" vertical="center" wrapText="1"/>
    </xf>
    <xf numFmtId="0" fontId="26" fillId="61" borderId="116" xfId="0" applyFont="1" applyFill="1" applyBorder="1" applyAlignment="1">
      <alignment horizontal="left" vertical="center" wrapText="1"/>
    </xf>
    <xf numFmtId="0" fontId="26" fillId="61" borderId="11" xfId="0" applyFont="1" applyFill="1" applyBorder="1" applyAlignment="1">
      <alignment horizontal="left" vertical="center" wrapText="1"/>
    </xf>
    <xf numFmtId="0" fontId="26" fillId="61" borderId="118" xfId="0" applyFont="1" applyFill="1" applyBorder="1" applyAlignment="1">
      <alignment horizontal="left" vertical="center" wrapText="1"/>
    </xf>
    <xf numFmtId="0" fontId="26" fillId="61" borderId="36" xfId="0" applyFont="1" applyFill="1" applyBorder="1" applyAlignment="1">
      <alignment horizontal="left" vertical="center" wrapText="1"/>
    </xf>
    <xf numFmtId="0" fontId="93" fillId="79" borderId="46" xfId="0" applyFont="1" applyFill="1" applyBorder="1" applyAlignment="1">
      <alignment horizontal="left" vertical="center" wrapText="1"/>
    </xf>
    <xf numFmtId="0" fontId="1" fillId="61" borderId="11" xfId="0" applyFont="1" applyFill="1" applyBorder="1" applyAlignment="1">
      <alignment horizontal="left" vertical="center" wrapText="1"/>
    </xf>
    <xf numFmtId="0" fontId="90" fillId="61" borderId="11" xfId="0" applyFont="1" applyFill="1" applyBorder="1" applyAlignment="1">
      <alignment horizontal="left" vertical="center" wrapText="1"/>
    </xf>
    <xf numFmtId="0" fontId="90" fillId="61" borderId="117" xfId="0" applyFont="1" applyFill="1" applyBorder="1" applyAlignment="1">
      <alignment horizontal="left" vertical="center" wrapText="1"/>
    </xf>
    <xf numFmtId="0" fontId="23" fillId="0" borderId="114" xfId="0" applyFont="1" applyFill="1" applyBorder="1" applyAlignment="1">
      <alignment horizontal="left" vertical="center" wrapText="1"/>
    </xf>
    <xf numFmtId="0" fontId="23" fillId="0" borderId="115" xfId="0" applyFont="1" applyFill="1" applyBorder="1" applyAlignment="1">
      <alignment horizontal="left" vertical="center" wrapText="1"/>
    </xf>
    <xf numFmtId="0" fontId="23" fillId="65" borderId="36" xfId="0" applyFont="1" applyFill="1" applyBorder="1" applyAlignment="1">
      <alignment horizontal="left" vertical="top" wrapText="1"/>
    </xf>
    <xf numFmtId="0" fontId="23" fillId="65" borderId="119" xfId="0" applyFont="1" applyFill="1" applyBorder="1" applyAlignment="1">
      <alignment horizontal="left" vertical="top" wrapText="1"/>
    </xf>
    <xf numFmtId="0" fontId="90" fillId="61" borderId="36" xfId="0" applyFont="1" applyFill="1" applyBorder="1" applyAlignment="1">
      <alignment horizontal="left" vertical="center" wrapText="1"/>
    </xf>
    <xf numFmtId="0" fontId="90" fillId="61" borderId="119" xfId="0" applyFont="1" applyFill="1" applyBorder="1" applyAlignment="1">
      <alignment horizontal="left" vertical="center" wrapText="1"/>
    </xf>
    <xf numFmtId="0" fontId="145" fillId="79" borderId="46" xfId="0" applyFont="1" applyFill="1" applyBorder="1" applyAlignment="1">
      <alignment horizontal="left" vertical="center" wrapText="1"/>
    </xf>
    <xf numFmtId="0" fontId="90" fillId="61" borderId="114" xfId="0" applyFont="1" applyFill="1" applyBorder="1" applyAlignment="1">
      <alignment horizontal="left" vertical="center" wrapText="1"/>
    </xf>
    <xf numFmtId="0" fontId="90" fillId="61" borderId="115" xfId="0" applyFont="1" applyFill="1" applyBorder="1" applyAlignment="1">
      <alignment horizontal="left" vertical="center" wrapText="1"/>
    </xf>
    <xf numFmtId="0" fontId="1" fillId="61" borderId="114"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3" fillId="0" borderId="117" xfId="0" applyFont="1" applyFill="1" applyBorder="1" applyAlignment="1">
      <alignment horizontal="left" vertical="center" wrapText="1"/>
    </xf>
    <xf numFmtId="0" fontId="93" fillId="79" borderId="11" xfId="0" applyFont="1" applyFill="1" applyBorder="1" applyAlignment="1">
      <alignment horizontal="left" vertical="center" wrapText="1"/>
    </xf>
    <xf numFmtId="0" fontId="23" fillId="0" borderId="123" xfId="0" applyFont="1" applyFill="1" applyBorder="1" applyAlignment="1">
      <alignment horizontal="left" vertical="center" wrapText="1"/>
    </xf>
    <xf numFmtId="0" fontId="23" fillId="0" borderId="44" xfId="0" applyFont="1" applyFill="1" applyBorder="1" applyAlignment="1">
      <alignment horizontal="left" vertical="center" wrapText="1"/>
    </xf>
    <xf numFmtId="49" fontId="23" fillId="0" borderId="11" xfId="0" applyNumberFormat="1" applyFont="1" applyFill="1" applyBorder="1" applyAlignment="1">
      <alignment horizontal="left" vertical="center" wrapText="1"/>
    </xf>
    <xf numFmtId="49" fontId="23" fillId="0" borderId="117" xfId="0" applyNumberFormat="1" applyFont="1" applyFill="1" applyBorder="1" applyAlignment="1">
      <alignment horizontal="left" vertical="center" wrapText="1"/>
    </xf>
    <xf numFmtId="0" fontId="23" fillId="65" borderId="36" xfId="0" applyFont="1" applyFill="1" applyBorder="1" applyAlignment="1">
      <alignment horizontal="left" vertical="center" wrapText="1"/>
    </xf>
    <xf numFmtId="0" fontId="23" fillId="65" borderId="119" xfId="0" applyFont="1" applyFill="1" applyBorder="1" applyAlignment="1">
      <alignment horizontal="left" vertical="center" wrapText="1"/>
    </xf>
    <xf numFmtId="49" fontId="90" fillId="61" borderId="11" xfId="0" applyNumberFormat="1" applyFont="1" applyFill="1" applyBorder="1" applyAlignment="1">
      <alignment horizontal="left" vertical="center" wrapText="1"/>
    </xf>
    <xf numFmtId="49" fontId="90" fillId="61" borderId="117" xfId="0" applyNumberFormat="1" applyFont="1" applyFill="1" applyBorder="1" applyAlignment="1">
      <alignment horizontal="left" vertical="center" wrapText="1"/>
    </xf>
    <xf numFmtId="0" fontId="23" fillId="61" borderId="114" xfId="0" applyFont="1" applyFill="1" applyBorder="1" applyAlignment="1">
      <alignment horizontal="left" vertical="center" wrapText="1"/>
    </xf>
    <xf numFmtId="0" fontId="23" fillId="61" borderId="115" xfId="0" applyFont="1" applyFill="1" applyBorder="1" applyAlignment="1">
      <alignment horizontal="left" vertical="center" wrapText="1"/>
    </xf>
    <xf numFmtId="0" fontId="149" fillId="0" borderId="36" xfId="0" applyFont="1" applyFill="1" applyBorder="1" applyAlignment="1">
      <alignment horizontal="left" vertical="center" wrapText="1"/>
    </xf>
    <xf numFmtId="0" fontId="149" fillId="0" borderId="119" xfId="0" applyFont="1" applyFill="1" applyBorder="1" applyAlignment="1">
      <alignment horizontal="left" vertical="center" wrapText="1"/>
    </xf>
    <xf numFmtId="0" fontId="26" fillId="61" borderId="154" xfId="0" applyFont="1" applyFill="1" applyBorder="1" applyAlignment="1">
      <alignment horizontal="left" vertical="center" wrapText="1"/>
    </xf>
    <xf numFmtId="0" fontId="26" fillId="61" borderId="143" xfId="0" applyFont="1" applyFill="1" applyBorder="1" applyAlignment="1">
      <alignment horizontal="left" vertical="center" wrapText="1"/>
    </xf>
    <xf numFmtId="0" fontId="26" fillId="61" borderId="124" xfId="0" applyFont="1" applyFill="1" applyBorder="1" applyAlignment="1">
      <alignment horizontal="left" vertical="center" wrapText="1"/>
    </xf>
    <xf numFmtId="0" fontId="26" fillId="61" borderId="18" xfId="0" applyFont="1" applyFill="1" applyBorder="1" applyAlignment="1">
      <alignment horizontal="left" vertical="center" wrapText="1"/>
    </xf>
    <xf numFmtId="0" fontId="93" fillId="61" borderId="46" xfId="0" applyFont="1" applyFill="1" applyBorder="1" applyAlignment="1">
      <alignment horizontal="left" vertical="center" wrapText="1"/>
    </xf>
    <xf numFmtId="0" fontId="93" fillId="61" borderId="154" xfId="0" applyFont="1" applyFill="1" applyBorder="1" applyAlignment="1">
      <alignment horizontal="left" vertical="center" wrapText="1"/>
    </xf>
    <xf numFmtId="0" fontId="93" fillId="61" borderId="143" xfId="0" applyFont="1" applyFill="1" applyBorder="1" applyAlignment="1">
      <alignment horizontal="left" vertical="center" wrapText="1"/>
    </xf>
    <xf numFmtId="0" fontId="93" fillId="61" borderId="124" xfId="0" applyFont="1" applyFill="1" applyBorder="1" applyAlignment="1">
      <alignment horizontal="left" vertical="center" wrapText="1"/>
    </xf>
    <xf numFmtId="0" fontId="93" fillId="61" borderId="18" xfId="0" applyFont="1" applyFill="1" applyBorder="1" applyAlignment="1">
      <alignment horizontal="left" vertical="center" wrapText="1"/>
    </xf>
    <xf numFmtId="0" fontId="23" fillId="61" borderId="123" xfId="0" applyFont="1" applyFill="1" applyBorder="1" applyAlignment="1">
      <alignment horizontal="left" vertical="center" wrapText="1"/>
    </xf>
    <xf numFmtId="0" fontId="23" fillId="61" borderId="44" xfId="0" applyFont="1" applyFill="1" applyBorder="1" applyAlignment="1">
      <alignment horizontal="left" vertical="center" wrapText="1"/>
    </xf>
    <xf numFmtId="0" fontId="23" fillId="61" borderId="11" xfId="0" applyFont="1" applyFill="1" applyBorder="1" applyAlignment="1">
      <alignment horizontal="left" vertical="center" wrapText="1"/>
    </xf>
    <xf numFmtId="0" fontId="23" fillId="61" borderId="117" xfId="0" applyFont="1" applyFill="1" applyBorder="1" applyAlignment="1">
      <alignment horizontal="left" vertical="center" wrapText="1"/>
    </xf>
    <xf numFmtId="0" fontId="23" fillId="0" borderId="125" xfId="0" quotePrefix="1" applyFont="1" applyFill="1" applyBorder="1" applyAlignment="1">
      <alignment horizontal="left" vertical="center" wrapText="1"/>
    </xf>
    <xf numFmtId="0" fontId="23" fillId="0" borderId="125" xfId="0" applyFont="1" applyFill="1" applyBorder="1" applyAlignment="1">
      <alignment horizontal="left" vertical="center" wrapText="1"/>
    </xf>
    <xf numFmtId="0" fontId="23" fillId="0" borderId="80" xfId="0" applyFont="1" applyFill="1" applyBorder="1" applyAlignment="1">
      <alignment horizontal="left" vertical="center" wrapText="1"/>
    </xf>
    <xf numFmtId="0" fontId="145" fillId="79" borderId="11" xfId="0" applyFont="1" applyFill="1" applyBorder="1" applyAlignment="1">
      <alignment horizontal="left" vertical="center" wrapText="1"/>
    </xf>
    <xf numFmtId="0" fontId="19" fillId="23" borderId="79" xfId="0" applyFont="1" applyFill="1" applyBorder="1" applyAlignment="1" applyProtection="1">
      <alignment horizontal="center" textRotation="90" wrapText="1"/>
    </xf>
    <xf numFmtId="0" fontId="19" fillId="23" borderId="82" xfId="0" applyFont="1" applyFill="1" applyBorder="1" applyAlignment="1" applyProtection="1">
      <alignment horizontal="center" textRotation="90" wrapText="1"/>
    </xf>
    <xf numFmtId="0" fontId="20" fillId="0" borderId="51" xfId="0" applyFont="1" applyBorder="1" applyAlignment="1" applyProtection="1">
      <alignment horizontal="center" textRotation="90" wrapText="1"/>
    </xf>
    <xf numFmtId="0" fontId="20" fillId="0" borderId="13" xfId="0" applyFont="1" applyBorder="1" applyAlignment="1" applyProtection="1">
      <alignment horizontal="center" textRotation="90" wrapText="1"/>
    </xf>
    <xf numFmtId="0" fontId="117" fillId="0" borderId="23" xfId="0" applyFont="1" applyFill="1" applyBorder="1" applyAlignment="1" applyProtection="1">
      <alignment horizontal="center" textRotation="90" wrapText="1"/>
    </xf>
    <xf numFmtId="0" fontId="118" fillId="0" borderId="12" xfId="0" applyFont="1" applyFill="1" applyBorder="1" applyAlignment="1" applyProtection="1">
      <alignment horizontal="center" textRotation="90" wrapText="1"/>
    </xf>
    <xf numFmtId="0" fontId="20" fillId="0" borderId="56" xfId="0" applyFont="1" applyBorder="1" applyAlignment="1" applyProtection="1">
      <alignment horizontal="center" textRotation="90" wrapText="1"/>
    </xf>
    <xf numFmtId="0" fontId="20" fillId="0" borderId="57" xfId="0" applyFont="1" applyBorder="1" applyAlignment="1" applyProtection="1">
      <alignment horizontal="center" textRotation="90" wrapText="1"/>
    </xf>
    <xf numFmtId="0" fontId="139" fillId="65" borderId="144" xfId="0" applyFont="1" applyFill="1" applyBorder="1" applyAlignment="1">
      <alignment horizontal="left" vertical="center" wrapText="1"/>
    </xf>
    <xf numFmtId="0" fontId="139" fillId="65" borderId="145" xfId="0" applyFont="1" applyFill="1" applyBorder="1" applyAlignment="1">
      <alignment horizontal="left" vertical="center" wrapText="1"/>
    </xf>
    <xf numFmtId="0" fontId="139" fillId="65" borderId="153" xfId="0" applyFont="1" applyFill="1" applyBorder="1" applyAlignment="1">
      <alignment horizontal="left" vertical="center" wrapText="1"/>
    </xf>
    <xf numFmtId="0" fontId="20" fillId="0" borderId="86" xfId="0" applyFont="1" applyBorder="1" applyAlignment="1" applyProtection="1">
      <alignment horizontal="center" vertical="center" wrapText="1"/>
    </xf>
    <xf numFmtId="0" fontId="20" fillId="0" borderId="88" xfId="0" applyFont="1" applyBorder="1" applyAlignment="1" applyProtection="1">
      <alignment horizontal="center" vertical="center" wrapText="1"/>
    </xf>
    <xf numFmtId="0" fontId="20" fillId="0" borderId="41" xfId="0" applyFont="1" applyFill="1" applyBorder="1" applyAlignment="1" applyProtection="1">
      <alignment horizontal="center" vertical="center" wrapText="1"/>
    </xf>
    <xf numFmtId="0" fontId="20" fillId="0" borderId="77" xfId="0" applyFont="1" applyFill="1" applyBorder="1" applyAlignment="1" applyProtection="1">
      <alignment horizontal="center" vertical="center" wrapText="1"/>
    </xf>
    <xf numFmtId="0" fontId="93" fillId="61" borderId="56" xfId="0" applyFont="1" applyFill="1" applyBorder="1" applyAlignment="1">
      <alignment horizontal="left" vertical="center" wrapText="1"/>
    </xf>
    <xf numFmtId="0" fontId="93" fillId="61" borderId="111" xfId="0" applyFont="1" applyFill="1" applyBorder="1" applyAlignment="1">
      <alignment horizontal="left" vertical="center" wrapText="1"/>
    </xf>
    <xf numFmtId="0" fontId="93" fillId="61" borderId="120" xfId="0" applyFont="1" applyFill="1" applyBorder="1" applyAlignment="1">
      <alignment horizontal="left" vertical="center" wrapText="1"/>
    </xf>
    <xf numFmtId="0" fontId="93" fillId="61" borderId="57" xfId="0" applyFont="1" applyFill="1" applyBorder="1" applyAlignment="1">
      <alignment horizontal="left" vertical="center" wrapText="1"/>
    </xf>
    <xf numFmtId="0" fontId="93" fillId="61" borderId="48" xfId="0" applyFont="1" applyFill="1" applyBorder="1" applyAlignment="1">
      <alignment horizontal="left" vertical="center" wrapText="1"/>
    </xf>
    <xf numFmtId="0" fontId="93" fillId="61" borderId="121" xfId="0" applyFont="1" applyFill="1" applyBorder="1" applyAlignment="1">
      <alignment horizontal="left" vertical="center" wrapText="1"/>
    </xf>
    <xf numFmtId="0" fontId="19" fillId="0" borderId="56" xfId="0" applyFont="1" applyFill="1" applyBorder="1" applyAlignment="1" applyProtection="1">
      <alignment horizontal="center" textRotation="90" wrapText="1"/>
    </xf>
    <xf numFmtId="0" fontId="19" fillId="0" borderId="57" xfId="0" applyFont="1" applyFill="1" applyBorder="1" applyAlignment="1" applyProtection="1">
      <alignment horizontal="center" textRotation="90" wrapText="1"/>
    </xf>
    <xf numFmtId="0" fontId="20" fillId="0" borderId="106" xfId="0" applyFont="1" applyBorder="1" applyAlignment="1" applyProtection="1">
      <alignment horizontal="center" textRotation="90" wrapText="1"/>
    </xf>
    <xf numFmtId="0" fontId="19" fillId="23" borderId="25" xfId="0" applyFont="1" applyFill="1" applyBorder="1" applyAlignment="1" applyProtection="1">
      <alignment horizontal="center" textRotation="90" wrapText="1"/>
    </xf>
    <xf numFmtId="0" fontId="20" fillId="87" borderId="20" xfId="0" applyFont="1" applyFill="1" applyBorder="1" applyAlignment="1" applyProtection="1">
      <alignment horizontal="left" vertical="top" wrapText="1"/>
    </xf>
    <xf numFmtId="0" fontId="20" fillId="87" borderId="22" xfId="0" applyFont="1" applyFill="1" applyBorder="1" applyAlignment="1" applyProtection="1">
      <alignment horizontal="left" vertical="top" wrapText="1"/>
    </xf>
    <xf numFmtId="0" fontId="20" fillId="87" borderId="31" xfId="0" applyFont="1" applyFill="1" applyBorder="1" applyAlignment="1" applyProtection="1">
      <alignment horizontal="left" vertical="top" wrapText="1"/>
    </xf>
    <xf numFmtId="0" fontId="20" fillId="87" borderId="10" xfId="0" applyFont="1" applyFill="1" applyBorder="1" applyAlignment="1" applyProtection="1">
      <alignment horizontal="left" vertical="top" wrapText="1"/>
    </xf>
    <xf numFmtId="0" fontId="20" fillId="87" borderId="0" xfId="0" applyFont="1" applyFill="1" applyBorder="1" applyAlignment="1" applyProtection="1">
      <alignment horizontal="left" vertical="top" wrapText="1"/>
    </xf>
    <xf numFmtId="0" fontId="20" fillId="87" borderId="32" xfId="0" applyFont="1" applyFill="1" applyBorder="1" applyAlignment="1" applyProtection="1">
      <alignment horizontal="left" vertical="top" wrapText="1"/>
    </xf>
    <xf numFmtId="0" fontId="20" fillId="87" borderId="33" xfId="0" applyFont="1" applyFill="1" applyBorder="1" applyAlignment="1" applyProtection="1">
      <alignment horizontal="left" vertical="top" wrapText="1"/>
    </xf>
    <xf numFmtId="0" fontId="20" fillId="87" borderId="21" xfId="0" applyFont="1" applyFill="1" applyBorder="1" applyAlignment="1" applyProtection="1">
      <alignment horizontal="left" vertical="top" wrapText="1"/>
    </xf>
    <xf numFmtId="0" fontId="20" fillId="87" borderId="55" xfId="0" applyFont="1" applyFill="1" applyBorder="1" applyAlignment="1" applyProtection="1">
      <alignment horizontal="left" vertical="top" wrapText="1"/>
    </xf>
    <xf numFmtId="164" fontId="20" fillId="27" borderId="89" xfId="187" applyNumberFormat="1" applyFont="1" applyFill="1" applyBorder="1" applyAlignment="1" applyProtection="1">
      <alignment horizontal="center" vertical="center"/>
    </xf>
    <xf numFmtId="164" fontId="20" fillId="27" borderId="52" xfId="187" applyNumberFormat="1" applyFont="1" applyFill="1" applyBorder="1" applyAlignment="1" applyProtection="1">
      <alignment horizontal="center" vertical="center"/>
    </xf>
    <xf numFmtId="0" fontId="20" fillId="0" borderId="90" xfId="0" applyFont="1" applyBorder="1" applyAlignment="1" applyProtection="1">
      <alignment horizontal="center"/>
    </xf>
    <xf numFmtId="0" fontId="20" fillId="0" borderId="91" xfId="0" applyFont="1" applyBorder="1" applyAlignment="1" applyProtection="1">
      <alignment horizontal="center"/>
    </xf>
    <xf numFmtId="0" fontId="19" fillId="61" borderId="20" xfId="0" applyFont="1" applyFill="1" applyBorder="1" applyAlignment="1" applyProtection="1">
      <alignment horizontal="left" vertical="top" wrapText="1"/>
    </xf>
    <xf numFmtId="0" fontId="19" fillId="61" borderId="22" xfId="0" applyFont="1" applyFill="1" applyBorder="1" applyAlignment="1" applyProtection="1">
      <alignment horizontal="left" vertical="top" wrapText="1"/>
    </xf>
    <xf numFmtId="0" fontId="19" fillId="61" borderId="31" xfId="0" applyFont="1" applyFill="1" applyBorder="1" applyAlignment="1" applyProtection="1">
      <alignment horizontal="left" vertical="top" wrapText="1"/>
    </xf>
    <xf numFmtId="0" fontId="19" fillId="61" borderId="10" xfId="0" applyFont="1" applyFill="1" applyBorder="1" applyAlignment="1" applyProtection="1">
      <alignment horizontal="left" vertical="top" wrapText="1"/>
    </xf>
    <xf numFmtId="0" fontId="19" fillId="61" borderId="0" xfId="0" applyFont="1" applyFill="1" applyBorder="1" applyAlignment="1" applyProtection="1">
      <alignment horizontal="left" vertical="top" wrapText="1"/>
    </xf>
    <xf numFmtId="0" fontId="19" fillId="61" borderId="32" xfId="0" applyFont="1" applyFill="1" applyBorder="1" applyAlignment="1" applyProtection="1">
      <alignment horizontal="left" vertical="top" wrapText="1"/>
    </xf>
    <xf numFmtId="0" fontId="4" fillId="64" borderId="20" xfId="0" applyFont="1" applyFill="1" applyBorder="1" applyAlignment="1" applyProtection="1">
      <alignment horizontal="left" vertical="top" wrapText="1"/>
    </xf>
    <xf numFmtId="0" fontId="96" fillId="64" borderId="22" xfId="0" applyFont="1" applyFill="1" applyBorder="1" applyAlignment="1" applyProtection="1">
      <alignment horizontal="left" vertical="top" wrapText="1"/>
    </xf>
    <xf numFmtId="0" fontId="96" fillId="64" borderId="31" xfId="0" applyFont="1" applyFill="1" applyBorder="1" applyAlignment="1" applyProtection="1">
      <alignment horizontal="left" vertical="top" wrapText="1"/>
    </xf>
    <xf numFmtId="0" fontId="96" fillId="64" borderId="33" xfId="0" applyFont="1" applyFill="1" applyBorder="1" applyAlignment="1" applyProtection="1">
      <alignment horizontal="left" vertical="top" wrapText="1"/>
    </xf>
    <xf numFmtId="0" fontId="96" fillId="64" borderId="21" xfId="0" applyFont="1" applyFill="1" applyBorder="1" applyAlignment="1" applyProtection="1">
      <alignment horizontal="left" vertical="top" wrapText="1"/>
    </xf>
    <xf numFmtId="0" fontId="96" fillId="64" borderId="55" xfId="0" applyFont="1" applyFill="1" applyBorder="1" applyAlignment="1" applyProtection="1">
      <alignment horizontal="left" vertical="top" wrapText="1"/>
    </xf>
    <xf numFmtId="0" fontId="96" fillId="79" borderId="11" xfId="0" applyFont="1" applyFill="1" applyBorder="1" applyAlignment="1" applyProtection="1">
      <alignment horizontal="left" vertical="top" wrapText="1"/>
    </xf>
    <xf numFmtId="0" fontId="0" fillId="79" borderId="11" xfId="0" applyFont="1" applyFill="1" applyBorder="1" applyAlignment="1" applyProtection="1">
      <alignment horizontal="left" vertical="top"/>
    </xf>
    <xf numFmtId="0" fontId="20" fillId="82" borderId="11" xfId="0" applyFont="1" applyFill="1" applyBorder="1" applyAlignment="1" applyProtection="1">
      <alignment horizontal="left" vertical="top" wrapText="1"/>
    </xf>
    <xf numFmtId="0" fontId="101" fillId="0" borderId="11" xfId="0" applyFont="1" applyBorder="1" applyAlignment="1" applyProtection="1">
      <alignment horizontal="left" vertical="top"/>
    </xf>
    <xf numFmtId="0" fontId="0" fillId="0" borderId="11" xfId="0" applyBorder="1" applyAlignment="1" applyProtection="1">
      <alignment horizontal="left" vertical="top"/>
    </xf>
    <xf numFmtId="0" fontId="93" fillId="0" borderId="11" xfId="0" quotePrefix="1" applyFont="1" applyFill="1" applyBorder="1" applyAlignment="1" applyProtection="1">
      <alignment horizontal="left" vertical="top" wrapText="1"/>
    </xf>
    <xf numFmtId="0" fontId="93" fillId="0" borderId="11" xfId="0" applyFont="1" applyFill="1" applyBorder="1" applyAlignment="1" applyProtection="1">
      <alignment horizontal="left" vertical="top"/>
    </xf>
    <xf numFmtId="0" fontId="96" fillId="71" borderId="11" xfId="0" applyFont="1" applyFill="1" applyBorder="1" applyAlignment="1" applyProtection="1">
      <alignment horizontal="left" vertical="top" wrapText="1"/>
    </xf>
    <xf numFmtId="0" fontId="0" fillId="71" borderId="11" xfId="0" applyFont="1" applyFill="1" applyBorder="1" applyAlignment="1" applyProtection="1">
      <alignment horizontal="left" vertical="top"/>
    </xf>
    <xf numFmtId="0" fontId="20" fillId="0" borderId="11" xfId="0" applyFont="1" applyFill="1" applyBorder="1" applyAlignment="1" applyProtection="1">
      <alignment horizontal="left" vertical="top"/>
    </xf>
    <xf numFmtId="0" fontId="20"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0" fillId="0" borderId="11" xfId="0" applyFont="1" applyBorder="1" applyAlignment="1" applyProtection="1">
      <alignment horizontal="left" vertical="top" wrapText="1"/>
    </xf>
    <xf numFmtId="0" fontId="150" fillId="0" borderId="11" xfId="0" applyFont="1" applyFill="1" applyBorder="1" applyAlignment="1" applyProtection="1">
      <alignment horizontal="left" vertical="top" wrapText="1"/>
    </xf>
    <xf numFmtId="0" fontId="101" fillId="0" borderId="11" xfId="0" applyFont="1" applyFill="1" applyBorder="1" applyAlignment="1" applyProtection="1">
      <alignment horizontal="left" vertical="top"/>
    </xf>
    <xf numFmtId="0" fontId="20" fillId="72" borderId="11" xfId="0" applyFont="1" applyFill="1" applyBorder="1" applyAlignment="1" applyProtection="1">
      <alignment horizontal="left" vertical="top" wrapText="1"/>
    </xf>
    <xf numFmtId="0" fontId="101" fillId="72" borderId="11" xfId="0" applyFont="1" applyFill="1" applyBorder="1" applyAlignment="1" applyProtection="1">
      <alignment horizontal="left" vertical="top"/>
    </xf>
    <xf numFmtId="0" fontId="20" fillId="77" borderId="11" xfId="0" applyFont="1" applyFill="1" applyBorder="1" applyAlignment="1" applyProtection="1">
      <alignment horizontal="left" vertical="top" wrapText="1"/>
    </xf>
    <xf numFmtId="0" fontId="20" fillId="77" borderId="11" xfId="0" applyFont="1" applyFill="1" applyBorder="1" applyAlignment="1" applyProtection="1">
      <alignment horizontal="left" vertical="top"/>
    </xf>
    <xf numFmtId="0" fontId="97" fillId="0" borderId="0" xfId="0" applyFont="1" applyAlignment="1">
      <alignment horizontal="left"/>
    </xf>
    <xf numFmtId="0" fontId="20" fillId="0" borderId="46"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18" xfId="0" applyFont="1" applyBorder="1" applyAlignment="1">
      <alignment horizontal="center"/>
    </xf>
    <xf numFmtId="0" fontId="20" fillId="0" borderId="46" xfId="0" applyFont="1" applyBorder="1" applyAlignment="1">
      <alignment horizontal="center"/>
    </xf>
    <xf numFmtId="0" fontId="20" fillId="0" borderId="19" xfId="0" applyFont="1" applyBorder="1" applyAlignment="1">
      <alignment horizontal="center"/>
    </xf>
    <xf numFmtId="0" fontId="20" fillId="61" borderId="18" xfId="0" applyFont="1" applyFill="1" applyBorder="1" applyAlignment="1">
      <alignment horizontal="center" vertical="center" wrapText="1"/>
    </xf>
    <xf numFmtId="0" fontId="20" fillId="61" borderId="46" xfId="0" applyFont="1" applyFill="1" applyBorder="1" applyAlignment="1">
      <alignment horizontal="center" vertical="center" wrapText="1"/>
    </xf>
    <xf numFmtId="0" fontId="96" fillId="61" borderId="17" xfId="0" applyFont="1" applyFill="1" applyBorder="1" applyAlignment="1">
      <alignment horizontal="center" vertical="center" wrapText="1"/>
    </xf>
    <xf numFmtId="0" fontId="96" fillId="61" borderId="29" xfId="0" applyFont="1" applyFill="1" applyBorder="1" applyAlignment="1">
      <alignment horizontal="center" vertical="center" wrapText="1"/>
    </xf>
    <xf numFmtId="0" fontId="96" fillId="61" borderId="30" xfId="0" applyFont="1" applyFill="1" applyBorder="1" applyAlignment="1">
      <alignment horizontal="center" vertical="center" wrapText="1"/>
    </xf>
    <xf numFmtId="0" fontId="7"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19" fillId="0" borderId="11" xfId="0" applyFont="1" applyFill="1" applyBorder="1" applyAlignment="1" applyProtection="1">
      <alignment horizontal="left" vertical="top"/>
    </xf>
    <xf numFmtId="0" fontId="19" fillId="0" borderId="11" xfId="0" applyFont="1" applyFill="1" applyBorder="1" applyAlignment="1" applyProtection="1">
      <alignment horizontal="left" vertical="top" wrapText="1"/>
    </xf>
    <xf numFmtId="0" fontId="0" fillId="0" borderId="0" xfId="0" applyBorder="1" applyAlignment="1" applyProtection="1">
      <alignment horizontal="center"/>
    </xf>
    <xf numFmtId="0" fontId="96" fillId="78" borderId="11" xfId="0" applyFont="1" applyFill="1" applyBorder="1" applyAlignment="1" applyProtection="1">
      <alignment horizontal="center" vertical="center"/>
    </xf>
    <xf numFmtId="0" fontId="96" fillId="0" borderId="11" xfId="0" applyFont="1" applyFill="1" applyBorder="1" applyAlignment="1" applyProtection="1">
      <alignment horizontal="center" vertical="center"/>
    </xf>
    <xf numFmtId="164" fontId="96" fillId="0" borderId="11" xfId="0" applyNumberFormat="1" applyFont="1" applyFill="1" applyBorder="1" applyAlignment="1" applyProtection="1">
      <alignment horizontal="center" vertical="center"/>
    </xf>
    <xf numFmtId="164" fontId="96" fillId="0" borderId="11" xfId="0" applyNumberFormat="1" applyFont="1" applyBorder="1" applyAlignment="1" applyProtection="1">
      <alignment horizontal="center" vertical="center"/>
    </xf>
    <xf numFmtId="0" fontId="96" fillId="0" borderId="11" xfId="0" quotePrefix="1" applyFont="1" applyBorder="1" applyAlignment="1" applyProtection="1">
      <alignment horizontal="left" vertical="center" wrapText="1"/>
    </xf>
    <xf numFmtId="0" fontId="20" fillId="0" borderId="17" xfId="0" applyFont="1" applyFill="1" applyBorder="1" applyAlignment="1" applyProtection="1">
      <alignment horizontal="left" vertical="top" wrapText="1"/>
    </xf>
    <xf numFmtId="0" fontId="20" fillId="0" borderId="29" xfId="0" applyFont="1" applyFill="1" applyBorder="1" applyAlignment="1" applyProtection="1">
      <alignment horizontal="left" vertical="top"/>
    </xf>
    <xf numFmtId="0" fontId="20" fillId="0" borderId="30" xfId="0" applyFont="1" applyFill="1" applyBorder="1" applyAlignment="1" applyProtection="1">
      <alignment horizontal="left" vertical="top"/>
    </xf>
    <xf numFmtId="0" fontId="96" fillId="0" borderId="11" xfId="0" applyFont="1" applyBorder="1" applyAlignment="1" applyProtection="1">
      <alignment horizontal="center" vertical="center"/>
    </xf>
    <xf numFmtId="0" fontId="96" fillId="78" borderId="17" xfId="0" applyFont="1" applyFill="1" applyBorder="1" applyAlignment="1" applyProtection="1">
      <alignment horizontal="left" vertical="center"/>
    </xf>
    <xf numFmtId="0" fontId="96" fillId="78" borderId="29" xfId="0" applyFont="1" applyFill="1" applyBorder="1" applyAlignment="1" applyProtection="1">
      <alignment horizontal="left" vertical="center"/>
    </xf>
    <xf numFmtId="0" fontId="96" fillId="78" borderId="30" xfId="0" applyFont="1" applyFill="1" applyBorder="1" applyAlignment="1" applyProtection="1">
      <alignment horizontal="left" vertical="center"/>
    </xf>
    <xf numFmtId="0" fontId="96" fillId="0" borderId="17" xfId="0" applyFont="1" applyFill="1" applyBorder="1" applyAlignment="1" applyProtection="1">
      <alignment horizontal="left" vertical="center"/>
    </xf>
    <xf numFmtId="0" fontId="96" fillId="0" borderId="29" xfId="0" applyFont="1" applyFill="1" applyBorder="1" applyAlignment="1" applyProtection="1">
      <alignment horizontal="left" vertical="center"/>
    </xf>
    <xf numFmtId="0" fontId="96" fillId="0" borderId="30" xfId="0" applyFont="1" applyFill="1" applyBorder="1" applyAlignment="1" applyProtection="1">
      <alignment horizontal="left" vertical="center"/>
    </xf>
    <xf numFmtId="164" fontId="96" fillId="0" borderId="17" xfId="0" applyNumberFormat="1" applyFont="1" applyBorder="1" applyAlignment="1" applyProtection="1">
      <alignment horizontal="center" vertical="center"/>
    </xf>
    <xf numFmtId="164" fontId="96" fillId="0" borderId="29" xfId="0" applyNumberFormat="1" applyFont="1" applyBorder="1" applyAlignment="1" applyProtection="1">
      <alignment horizontal="center" vertical="center"/>
    </xf>
    <xf numFmtId="164" fontId="96" fillId="0" borderId="30" xfId="0" applyNumberFormat="1" applyFont="1" applyBorder="1" applyAlignment="1" applyProtection="1">
      <alignment horizontal="center" vertical="center"/>
    </xf>
    <xf numFmtId="0" fontId="96" fillId="0" borderId="11" xfId="0" quotePrefix="1" applyFont="1" applyFill="1" applyBorder="1" applyAlignment="1" applyProtection="1">
      <alignment horizontal="left" vertical="center" wrapText="1"/>
    </xf>
    <xf numFmtId="0" fontId="20" fillId="61" borderId="11" xfId="0" applyFont="1" applyFill="1" applyBorder="1" applyAlignment="1" applyProtection="1">
      <alignment horizontal="left" vertical="center"/>
    </xf>
    <xf numFmtId="0" fontId="96" fillId="0" borderId="11" xfId="0" quotePrefix="1" applyFont="1" applyBorder="1" applyAlignment="1" applyProtection="1">
      <alignment horizontal="left" vertical="center"/>
    </xf>
    <xf numFmtId="0" fontId="96" fillId="0" borderId="11" xfId="0" quotePrefix="1" applyFont="1" applyFill="1" applyBorder="1" applyAlignment="1" applyProtection="1">
      <alignment horizontal="left" vertical="center"/>
    </xf>
    <xf numFmtId="0" fontId="96" fillId="77" borderId="17" xfId="0" applyFont="1" applyFill="1" applyBorder="1" applyAlignment="1" applyProtection="1">
      <alignment horizontal="left" vertical="center"/>
    </xf>
    <xf numFmtId="0" fontId="96" fillId="77" borderId="29" xfId="0" applyFont="1" applyFill="1" applyBorder="1" applyAlignment="1" applyProtection="1">
      <alignment horizontal="left" vertical="center"/>
    </xf>
    <xf numFmtId="0" fontId="96" fillId="77" borderId="30" xfId="0" applyFont="1" applyFill="1" applyBorder="1" applyAlignment="1" applyProtection="1">
      <alignment horizontal="left" vertical="center"/>
    </xf>
    <xf numFmtId="0" fontId="96" fillId="0" borderId="17" xfId="0" quotePrefix="1" applyFont="1" applyFill="1" applyBorder="1" applyAlignment="1" applyProtection="1">
      <alignment vertical="center"/>
    </xf>
    <xf numFmtId="0" fontId="96" fillId="0" borderId="29" xfId="0" quotePrefix="1" applyFont="1" applyFill="1" applyBorder="1" applyAlignment="1" applyProtection="1">
      <alignment vertical="center"/>
    </xf>
    <xf numFmtId="0" fontId="96" fillId="0" borderId="30" xfId="0" quotePrefix="1" applyFont="1" applyFill="1" applyBorder="1" applyAlignment="1" applyProtection="1">
      <alignment vertical="center"/>
    </xf>
    <xf numFmtId="1" fontId="96" fillId="0" borderId="17" xfId="0" applyNumberFormat="1" applyFont="1" applyBorder="1" applyAlignment="1" applyProtection="1">
      <alignment horizontal="center" vertical="center"/>
    </xf>
    <xf numFmtId="1" fontId="96" fillId="0" borderId="29" xfId="0" applyNumberFormat="1" applyFont="1" applyBorder="1" applyAlignment="1" applyProtection="1">
      <alignment horizontal="center" vertical="center"/>
    </xf>
    <xf numFmtId="1" fontId="96" fillId="0" borderId="30" xfId="0" applyNumberFormat="1" applyFont="1" applyBorder="1" applyAlignment="1" applyProtection="1">
      <alignment horizontal="center" vertical="center"/>
    </xf>
    <xf numFmtId="0" fontId="96" fillId="0" borderId="30" xfId="0" applyFont="1" applyBorder="1" applyAlignment="1" applyProtection="1">
      <alignment horizontal="center" vertical="center"/>
    </xf>
    <xf numFmtId="165" fontId="96" fillId="0" borderId="22" xfId="0" applyNumberFormat="1" applyFont="1" applyBorder="1" applyAlignment="1" applyProtection="1">
      <alignment horizontal="right"/>
    </xf>
    <xf numFmtId="165" fontId="96" fillId="0" borderId="31" xfId="0" applyNumberFormat="1" applyFont="1" applyBorder="1" applyAlignment="1" applyProtection="1">
      <alignment horizontal="right"/>
    </xf>
    <xf numFmtId="165" fontId="96" fillId="0" borderId="20" xfId="0" applyNumberFormat="1" applyFont="1" applyBorder="1" applyAlignment="1" applyProtection="1">
      <alignment horizontal="right"/>
    </xf>
    <xf numFmtId="0" fontId="96" fillId="0" borderId="0" xfId="0" applyFont="1" applyAlignment="1" applyProtection="1">
      <alignment horizontal="center"/>
    </xf>
    <xf numFmtId="0" fontId="96" fillId="0" borderId="31" xfId="0" applyFont="1" applyBorder="1" applyAlignment="1" applyProtection="1">
      <alignment horizontal="left" vertical="top"/>
    </xf>
    <xf numFmtId="0" fontId="96" fillId="0" borderId="32" xfId="0" applyFont="1" applyBorder="1" applyAlignment="1" applyProtection="1">
      <alignment horizontal="left" vertical="top"/>
    </xf>
    <xf numFmtId="0" fontId="96" fillId="0" borderId="55" xfId="0" applyFont="1" applyBorder="1" applyAlignment="1" applyProtection="1">
      <alignment horizontal="left" vertical="top"/>
    </xf>
    <xf numFmtId="0" fontId="96" fillId="0" borderId="20" xfId="0" applyFont="1" applyBorder="1" applyAlignment="1" applyProtection="1">
      <alignment horizontal="right"/>
    </xf>
    <xf numFmtId="0" fontId="96" fillId="0" borderId="22" xfId="0" applyFont="1" applyBorder="1" applyAlignment="1" applyProtection="1">
      <alignment horizontal="right"/>
    </xf>
    <xf numFmtId="0" fontId="96" fillId="0" borderId="31" xfId="0" applyFont="1" applyBorder="1" applyAlignment="1" applyProtection="1">
      <alignment horizontal="right"/>
    </xf>
    <xf numFmtId="0" fontId="110" fillId="0" borderId="20" xfId="0" applyFont="1" applyBorder="1" applyAlignment="1" applyProtection="1">
      <alignment horizontal="left" vertical="center"/>
    </xf>
    <xf numFmtId="0" fontId="110" fillId="0" borderId="22" xfId="0" applyFont="1" applyBorder="1" applyAlignment="1" applyProtection="1">
      <alignment horizontal="left" vertical="center"/>
    </xf>
    <xf numFmtId="0" fontId="110" fillId="0" borderId="31" xfId="0" applyFont="1" applyBorder="1" applyAlignment="1" applyProtection="1">
      <alignment horizontal="left" vertical="center"/>
    </xf>
    <xf numFmtId="0" fontId="110" fillId="0" borderId="10" xfId="0" applyFont="1" applyBorder="1" applyAlignment="1" applyProtection="1">
      <alignment horizontal="left" vertical="center"/>
    </xf>
    <xf numFmtId="0" fontId="110" fillId="0" borderId="0" xfId="0" applyFont="1" applyBorder="1" applyAlignment="1" applyProtection="1">
      <alignment horizontal="left" vertical="center"/>
    </xf>
    <xf numFmtId="0" fontId="110" fillId="0" borderId="32" xfId="0" applyFont="1" applyBorder="1" applyAlignment="1" applyProtection="1">
      <alignment horizontal="left" vertical="center"/>
    </xf>
    <xf numFmtId="0" fontId="110" fillId="0" borderId="33" xfId="0" applyFont="1" applyBorder="1" applyAlignment="1" applyProtection="1">
      <alignment horizontal="left" vertical="center"/>
    </xf>
    <xf numFmtId="0" fontId="110" fillId="0" borderId="21" xfId="0" applyFont="1" applyBorder="1" applyAlignment="1" applyProtection="1">
      <alignment horizontal="left" vertical="center"/>
    </xf>
    <xf numFmtId="0" fontId="110" fillId="0" borderId="55" xfId="0" applyFont="1" applyBorder="1" applyAlignment="1" applyProtection="1">
      <alignment horizontal="left" vertical="center"/>
    </xf>
    <xf numFmtId="165" fontId="110" fillId="0" borderId="20" xfId="0" applyNumberFormat="1" applyFont="1" applyFill="1" applyBorder="1" applyAlignment="1" applyProtection="1">
      <alignment horizontal="center" vertical="center"/>
    </xf>
    <xf numFmtId="165" fontId="110" fillId="0" borderId="22" xfId="0" applyNumberFormat="1" applyFont="1" applyFill="1" applyBorder="1" applyAlignment="1" applyProtection="1">
      <alignment horizontal="center" vertical="center"/>
    </xf>
    <xf numFmtId="165" fontId="110" fillId="0" borderId="31" xfId="0" applyNumberFormat="1" applyFont="1" applyFill="1" applyBorder="1" applyAlignment="1" applyProtection="1">
      <alignment horizontal="center" vertical="center"/>
    </xf>
    <xf numFmtId="165" fontId="110" fillId="0" borderId="10" xfId="0" applyNumberFormat="1" applyFont="1" applyFill="1" applyBorder="1" applyAlignment="1" applyProtection="1">
      <alignment horizontal="center" vertical="center"/>
    </xf>
    <xf numFmtId="165" fontId="110" fillId="0" borderId="0" xfId="0" applyNumberFormat="1" applyFont="1" applyFill="1" applyBorder="1" applyAlignment="1" applyProtection="1">
      <alignment horizontal="center" vertical="center"/>
    </xf>
    <xf numFmtId="165" fontId="110" fillId="0" borderId="32" xfId="0" applyNumberFormat="1" applyFont="1" applyFill="1" applyBorder="1" applyAlignment="1" applyProtection="1">
      <alignment horizontal="center" vertical="center"/>
    </xf>
    <xf numFmtId="165" fontId="110" fillId="0" borderId="33" xfId="0" applyNumberFormat="1" applyFont="1" applyFill="1" applyBorder="1" applyAlignment="1" applyProtection="1">
      <alignment horizontal="center" vertical="center"/>
    </xf>
    <xf numFmtId="165" fontId="110" fillId="0" borderId="21" xfId="0" applyNumberFormat="1" applyFont="1" applyFill="1" applyBorder="1" applyAlignment="1" applyProtection="1">
      <alignment horizontal="center" vertical="center"/>
    </xf>
    <xf numFmtId="165" fontId="110" fillId="0" borderId="55" xfId="0" applyNumberFormat="1" applyFont="1" applyFill="1" applyBorder="1" applyAlignment="1" applyProtection="1">
      <alignment horizontal="center" vertical="center"/>
    </xf>
    <xf numFmtId="0" fontId="43" fillId="61" borderId="18" xfId="0" applyFont="1" applyFill="1" applyBorder="1" applyAlignment="1" applyProtection="1">
      <alignment horizontal="left" vertical="center"/>
    </xf>
    <xf numFmtId="0" fontId="43" fillId="61" borderId="46" xfId="0" applyFont="1" applyFill="1" applyBorder="1" applyAlignment="1" applyProtection="1">
      <alignment horizontal="left" vertical="center"/>
    </xf>
    <xf numFmtId="0" fontId="43" fillId="61" borderId="19" xfId="0" applyFont="1" applyFill="1" applyBorder="1" applyAlignment="1" applyProtection="1">
      <alignment horizontal="left" vertical="center"/>
    </xf>
    <xf numFmtId="165" fontId="43" fillId="61" borderId="18" xfId="0" applyNumberFormat="1" applyFont="1" applyFill="1" applyBorder="1" applyAlignment="1" applyProtection="1">
      <alignment horizontal="center" vertical="center"/>
    </xf>
    <xf numFmtId="165" fontId="43" fillId="61" borderId="46" xfId="0" applyNumberFormat="1" applyFont="1" applyFill="1" applyBorder="1" applyAlignment="1" applyProtection="1">
      <alignment horizontal="center" vertical="center"/>
    </xf>
    <xf numFmtId="165" fontId="43" fillId="61" borderId="19" xfId="0" applyNumberFormat="1" applyFont="1" applyFill="1" applyBorder="1" applyAlignment="1" applyProtection="1">
      <alignment horizontal="center" vertical="center"/>
    </xf>
    <xf numFmtId="0" fontId="110" fillId="0" borderId="0" xfId="0" applyFont="1" applyAlignment="1" applyProtection="1">
      <alignment horizontal="center" vertical="center" textRotation="90"/>
    </xf>
    <xf numFmtId="165" fontId="110" fillId="0" borderId="18" xfId="0" applyNumberFormat="1" applyFont="1" applyFill="1" applyBorder="1" applyAlignment="1" applyProtection="1">
      <alignment horizontal="center" vertical="center"/>
    </xf>
    <xf numFmtId="165" fontId="110" fillId="0" borderId="46" xfId="0" applyNumberFormat="1" applyFont="1" applyFill="1" applyBorder="1" applyAlignment="1" applyProtection="1">
      <alignment horizontal="center" vertical="center"/>
    </xf>
    <xf numFmtId="165" fontId="110" fillId="0" borderId="19"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99" fillId="0" borderId="0" xfId="0" applyFont="1" applyAlignment="1" applyProtection="1"/>
    <xf numFmtId="0" fontId="110" fillId="0" borderId="18" xfId="0" applyFont="1" applyBorder="1" applyAlignment="1" applyProtection="1">
      <alignment horizontal="left" vertical="center"/>
    </xf>
    <xf numFmtId="0" fontId="110" fillId="0" borderId="46" xfId="0" applyFont="1" applyBorder="1" applyAlignment="1" applyProtection="1">
      <alignment horizontal="left" vertical="center"/>
    </xf>
    <xf numFmtId="0" fontId="110" fillId="0" borderId="19" xfId="0" applyFont="1" applyBorder="1" applyAlignment="1" applyProtection="1">
      <alignment horizontal="left" vertical="center"/>
    </xf>
    <xf numFmtId="0" fontId="97" fillId="0" borderId="0" xfId="0" applyFont="1" applyAlignment="1" applyProtection="1">
      <alignment horizontal="left"/>
    </xf>
    <xf numFmtId="0" fontId="26" fillId="61" borderId="11" xfId="0" quotePrefix="1" applyFont="1" applyFill="1" applyBorder="1" applyAlignment="1" applyProtection="1">
      <alignment horizontal="left" vertical="top" wrapText="1"/>
    </xf>
    <xf numFmtId="0" fontId="26" fillId="61" borderId="11" xfId="0" applyFont="1" applyFill="1" applyBorder="1" applyAlignment="1" applyProtection="1">
      <alignment horizontal="left" vertical="top"/>
    </xf>
    <xf numFmtId="0" fontId="20" fillId="61" borderId="11" xfId="0" applyFont="1" applyFill="1" applyBorder="1" applyAlignment="1" applyProtection="1">
      <alignment horizontal="left" vertical="top"/>
    </xf>
    <xf numFmtId="0" fontId="20" fillId="61" borderId="11" xfId="0" applyFont="1" applyFill="1" applyBorder="1" applyAlignment="1" applyProtection="1">
      <alignment horizontal="left" vertical="top" wrapText="1"/>
    </xf>
    <xf numFmtId="165" fontId="20" fillId="0" borderId="0" xfId="0" applyNumberFormat="1" applyFont="1" applyFill="1" applyBorder="1" applyAlignment="1">
      <alignment horizontal="left" vertical="top" wrapText="1"/>
    </xf>
    <xf numFmtId="0" fontId="0" fillId="0" borderId="0" xfId="0" applyFill="1" applyBorder="1" applyAlignment="1"/>
    <xf numFmtId="0" fontId="96" fillId="0" borderId="0" xfId="0" applyFont="1" applyAlignment="1">
      <alignment horizontal="left"/>
    </xf>
    <xf numFmtId="0" fontId="20" fillId="0" borderId="20"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150" fillId="0" borderId="11" xfId="0" applyFont="1" applyFill="1" applyBorder="1" applyAlignment="1">
      <alignment horizontal="left" vertical="top" wrapText="1"/>
    </xf>
    <xf numFmtId="0" fontId="101" fillId="0" borderId="11" xfId="0" applyFont="1" applyFill="1" applyBorder="1" applyAlignment="1">
      <alignment horizontal="left" vertical="top"/>
    </xf>
    <xf numFmtId="0" fontId="96"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6" fillId="72" borderId="11" xfId="0" applyFont="1" applyFill="1" applyBorder="1" applyAlignment="1">
      <alignment horizontal="left" vertical="top" wrapText="1"/>
    </xf>
    <xf numFmtId="0" fontId="0" fillId="0" borderId="11" xfId="0" applyBorder="1" applyAlignment="1">
      <alignment horizontal="left" vertical="top"/>
    </xf>
    <xf numFmtId="0" fontId="20" fillId="61" borderId="0" xfId="0" applyFont="1" applyFill="1" applyBorder="1" applyAlignment="1">
      <alignment horizontal="left" vertical="top"/>
    </xf>
    <xf numFmtId="0" fontId="193" fillId="0" borderId="11" xfId="0" applyFont="1" applyFill="1" applyBorder="1" applyAlignment="1" applyProtection="1">
      <alignment horizontal="left" vertical="top" wrapText="1"/>
    </xf>
    <xf numFmtId="0" fontId="190" fillId="0" borderId="11" xfId="0" applyFont="1" applyFill="1" applyBorder="1" applyAlignment="1" applyProtection="1">
      <alignment horizontal="left" vertical="top"/>
    </xf>
    <xf numFmtId="0" fontId="122" fillId="0" borderId="11" xfId="0" applyFont="1" applyFill="1" applyBorder="1" applyAlignment="1">
      <alignment horizontal="left" vertical="top" wrapText="1"/>
    </xf>
    <xf numFmtId="0" fontId="190" fillId="0" borderId="11" xfId="0" applyFont="1" applyFill="1" applyBorder="1" applyAlignment="1">
      <alignment horizontal="left" vertical="top"/>
    </xf>
    <xf numFmtId="0" fontId="122" fillId="0" borderId="11" xfId="0" applyFont="1" applyFill="1" applyBorder="1" applyAlignment="1" applyProtection="1">
      <alignment horizontal="left" vertical="top" wrapText="1"/>
    </xf>
    <xf numFmtId="0" fontId="96" fillId="71" borderId="11" xfId="0" applyFont="1" applyFill="1" applyBorder="1" applyAlignment="1">
      <alignment horizontal="left" vertical="top" wrapText="1"/>
    </xf>
    <xf numFmtId="0" fontId="96"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96" fillId="69" borderId="11" xfId="0" applyFont="1" applyFill="1" applyBorder="1" applyAlignment="1">
      <alignment horizontal="left" vertical="top" wrapText="1"/>
    </xf>
    <xf numFmtId="0" fontId="96" fillId="79" borderId="11" xfId="0" applyFont="1" applyFill="1" applyBorder="1" applyAlignment="1">
      <alignment horizontal="left" vertical="top" wrapText="1"/>
    </xf>
    <xf numFmtId="0" fontId="90" fillId="0" borderId="0" xfId="0" applyFont="1" applyFill="1" applyBorder="1" applyAlignment="1">
      <alignment horizontal="left" vertical="top" wrapText="1"/>
    </xf>
    <xf numFmtId="0" fontId="23" fillId="0" borderId="17" xfId="0" applyFont="1" applyBorder="1" applyAlignment="1">
      <alignment horizontal="left" vertical="top" wrapText="1"/>
    </xf>
    <xf numFmtId="0" fontId="23" fillId="0" borderId="29" xfId="0" applyFont="1" applyBorder="1" applyAlignment="1">
      <alignment horizontal="left" vertical="top" wrapText="1"/>
    </xf>
    <xf numFmtId="0" fontId="23" fillId="0" borderId="30" xfId="0" applyFont="1" applyBorder="1" applyAlignment="1">
      <alignment horizontal="left" vertical="top" wrapText="1"/>
    </xf>
    <xf numFmtId="0" fontId="5" fillId="0" borderId="18" xfId="0" applyFont="1" applyBorder="1" applyAlignment="1">
      <alignment vertical="top" wrapText="1"/>
    </xf>
    <xf numFmtId="0" fontId="5" fillId="0" borderId="19" xfId="0" applyFont="1" applyBorder="1" applyAlignment="1">
      <alignment vertical="top" wrapText="1"/>
    </xf>
    <xf numFmtId="0" fontId="90" fillId="0" borderId="18" xfId="0" applyFont="1" applyBorder="1" applyAlignment="1">
      <alignment horizontal="left" vertical="top" wrapText="1"/>
    </xf>
    <xf numFmtId="0" fontId="90" fillId="0" borderId="19" xfId="0" applyFont="1" applyBorder="1" applyAlignment="1">
      <alignment horizontal="left" vertical="top" wrapText="1"/>
    </xf>
    <xf numFmtId="0" fontId="96" fillId="61" borderId="18" xfId="0" applyFont="1" applyFill="1" applyBorder="1" applyAlignment="1" applyProtection="1">
      <alignment horizontal="left" vertical="center"/>
    </xf>
    <xf numFmtId="0" fontId="96" fillId="61" borderId="46" xfId="0" applyFont="1" applyFill="1" applyBorder="1" applyAlignment="1" applyProtection="1">
      <alignment horizontal="left" vertical="center"/>
    </xf>
    <xf numFmtId="0" fontId="96" fillId="61" borderId="19" xfId="0" applyFont="1" applyFill="1" applyBorder="1" applyAlignment="1" applyProtection="1">
      <alignment horizontal="left" vertical="center"/>
    </xf>
    <xf numFmtId="165" fontId="96" fillId="61" borderId="18" xfId="0" quotePrefix="1" applyNumberFormat="1" applyFont="1" applyFill="1" applyBorder="1" applyAlignment="1" applyProtection="1">
      <alignment horizontal="center" vertical="center"/>
    </xf>
    <xf numFmtId="165" fontId="96" fillId="61" borderId="18" xfId="0" applyNumberFormat="1" applyFont="1" applyFill="1" applyBorder="1" applyAlignment="1" applyProtection="1">
      <alignment horizontal="center" vertical="center"/>
    </xf>
    <xf numFmtId="165" fontId="96" fillId="61" borderId="46" xfId="0" applyNumberFormat="1" applyFont="1" applyFill="1" applyBorder="1" applyAlignment="1" applyProtection="1">
      <alignment horizontal="center" vertical="center"/>
    </xf>
    <xf numFmtId="165" fontId="96" fillId="61" borderId="19" xfId="0" applyNumberFormat="1" applyFont="1" applyFill="1" applyBorder="1" applyAlignment="1" applyProtection="1">
      <alignment horizontal="center" vertical="center"/>
    </xf>
    <xf numFmtId="0" fontId="19" fillId="77" borderId="17" xfId="0" applyFont="1" applyFill="1" applyBorder="1" applyAlignment="1" applyProtection="1">
      <alignment horizontal="left" vertical="top"/>
    </xf>
    <xf numFmtId="0" fontId="19" fillId="77" borderId="29" xfId="0" applyFont="1" applyFill="1" applyBorder="1" applyAlignment="1" applyProtection="1">
      <alignment horizontal="left" vertical="top"/>
    </xf>
    <xf numFmtId="0" fontId="19" fillId="77" borderId="30" xfId="0" applyFont="1" applyFill="1" applyBorder="1" applyAlignment="1" applyProtection="1">
      <alignment horizontal="left" vertical="top"/>
    </xf>
    <xf numFmtId="0" fontId="19" fillId="77" borderId="29" xfId="0" applyFont="1" applyFill="1" applyBorder="1" applyAlignment="1" applyProtection="1">
      <alignment horizontal="left" vertical="top" wrapText="1"/>
    </xf>
    <xf numFmtId="0" fontId="19" fillId="77" borderId="30" xfId="0" applyFont="1" applyFill="1" applyBorder="1" applyAlignment="1" applyProtection="1">
      <alignment horizontal="left" vertical="top" wrapText="1"/>
    </xf>
    <xf numFmtId="0" fontId="96" fillId="77" borderId="11" xfId="0" applyFont="1" applyFill="1" applyBorder="1" applyAlignment="1" applyProtection="1">
      <alignment horizontal="left" vertical="top"/>
    </xf>
    <xf numFmtId="164" fontId="96" fillId="61" borderId="11" xfId="0" applyNumberFormat="1" applyFont="1" applyFill="1" applyBorder="1" applyAlignment="1" applyProtection="1">
      <alignment horizontal="center" vertical="center"/>
    </xf>
    <xf numFmtId="0" fontId="96" fillId="61" borderId="11" xfId="0" applyFont="1" applyFill="1" applyBorder="1" applyAlignment="1" applyProtection="1">
      <alignment horizontal="center" vertical="center"/>
    </xf>
    <xf numFmtId="0" fontId="96" fillId="0" borderId="17" xfId="0" quotePrefix="1" applyFont="1" applyBorder="1" applyAlignment="1" applyProtection="1">
      <alignment vertical="center"/>
    </xf>
    <xf numFmtId="0" fontId="96" fillId="0" borderId="29" xfId="0" quotePrefix="1" applyFont="1" applyBorder="1" applyAlignment="1" applyProtection="1">
      <alignment vertical="center"/>
    </xf>
    <xf numFmtId="0" fontId="96" fillId="0" borderId="30" xfId="0" quotePrefix="1" applyFont="1" applyBorder="1" applyAlignment="1" applyProtection="1">
      <alignment vertical="center"/>
    </xf>
    <xf numFmtId="0" fontId="20" fillId="0" borderId="11" xfId="0" quotePrefix="1" applyFont="1" applyFill="1" applyBorder="1" applyAlignment="1" applyProtection="1">
      <alignment horizontal="left" vertical="center"/>
    </xf>
    <xf numFmtId="0" fontId="96" fillId="0" borderId="17" xfId="0" applyFont="1" applyBorder="1" applyAlignment="1" applyProtection="1">
      <alignment horizontal="left" vertical="center"/>
    </xf>
    <xf numFmtId="0" fontId="96" fillId="0" borderId="29" xfId="0" applyFont="1" applyBorder="1" applyAlignment="1" applyProtection="1">
      <alignment horizontal="left" vertical="center"/>
    </xf>
    <xf numFmtId="0" fontId="96" fillId="0" borderId="30" xfId="0" applyFont="1" applyBorder="1" applyAlignment="1" applyProtection="1">
      <alignment horizontal="left" vertical="center"/>
    </xf>
    <xf numFmtId="165" fontId="0" fillId="0" borderId="20" xfId="0" applyNumberFormat="1" applyFont="1" applyBorder="1" applyAlignment="1" applyProtection="1">
      <alignment horizontal="right"/>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0" fontId="121" fillId="0" borderId="0" xfId="0" applyFont="1" applyAlignment="1" applyProtection="1">
      <alignment horizontal="left" vertical="center"/>
    </xf>
    <xf numFmtId="165" fontId="96" fillId="61" borderId="20" xfId="0" applyNumberFormat="1" applyFont="1" applyFill="1" applyBorder="1" applyAlignment="1" applyProtection="1">
      <alignment horizontal="center" vertical="center"/>
    </xf>
    <xf numFmtId="165" fontId="96" fillId="61" borderId="22" xfId="0" applyNumberFormat="1" applyFont="1" applyFill="1" applyBorder="1" applyAlignment="1" applyProtection="1">
      <alignment horizontal="center" vertical="center"/>
    </xf>
    <xf numFmtId="165" fontId="96" fillId="61" borderId="31" xfId="0" applyNumberFormat="1" applyFont="1" applyFill="1" applyBorder="1" applyAlignment="1" applyProtection="1">
      <alignment horizontal="center" vertical="center"/>
    </xf>
    <xf numFmtId="165" fontId="96" fillId="61" borderId="10" xfId="0" applyNumberFormat="1" applyFont="1" applyFill="1" applyBorder="1" applyAlignment="1" applyProtection="1">
      <alignment horizontal="center" vertical="center"/>
    </xf>
    <xf numFmtId="165" fontId="96" fillId="61" borderId="0" xfId="0" applyNumberFormat="1" applyFont="1" applyFill="1" applyBorder="1" applyAlignment="1" applyProtection="1">
      <alignment horizontal="center" vertical="center"/>
    </xf>
    <xf numFmtId="165" fontId="96" fillId="61" borderId="32" xfId="0" applyNumberFormat="1" applyFont="1" applyFill="1" applyBorder="1" applyAlignment="1" applyProtection="1">
      <alignment horizontal="center" vertical="center"/>
    </xf>
    <xf numFmtId="165" fontId="96" fillId="61" borderId="33" xfId="0" applyNumberFormat="1" applyFont="1" applyFill="1" applyBorder="1" applyAlignment="1" applyProtection="1">
      <alignment horizontal="center" vertical="center"/>
    </xf>
    <xf numFmtId="165" fontId="96" fillId="61" borderId="21" xfId="0" applyNumberFormat="1" applyFont="1" applyFill="1" applyBorder="1" applyAlignment="1" applyProtection="1">
      <alignment horizontal="center" vertical="center"/>
    </xf>
    <xf numFmtId="165" fontId="96" fillId="61" borderId="55" xfId="0" applyNumberFormat="1" applyFont="1" applyFill="1" applyBorder="1" applyAlignment="1" applyProtection="1">
      <alignment horizontal="center" vertical="center"/>
    </xf>
    <xf numFmtId="0" fontId="96" fillId="0" borderId="18" xfId="0" applyFont="1" applyBorder="1" applyAlignment="1" applyProtection="1">
      <alignment horizontal="left" vertical="center"/>
    </xf>
    <xf numFmtId="0" fontId="96" fillId="0" borderId="46" xfId="0" applyFont="1" applyBorder="1" applyAlignment="1" applyProtection="1">
      <alignment horizontal="left" vertical="center"/>
    </xf>
    <xf numFmtId="0" fontId="96" fillId="0" borderId="19" xfId="0" applyFont="1" applyBorder="1" applyAlignment="1" applyProtection="1">
      <alignment horizontal="left" vertical="center"/>
    </xf>
    <xf numFmtId="0" fontId="96" fillId="0" borderId="20" xfId="0" applyFont="1" applyBorder="1" applyAlignment="1" applyProtection="1">
      <alignment horizontal="left" vertical="center"/>
    </xf>
    <xf numFmtId="0" fontId="96" fillId="0" borderId="22" xfId="0" applyFont="1" applyBorder="1" applyAlignment="1" applyProtection="1">
      <alignment horizontal="left" vertical="center"/>
    </xf>
    <xf numFmtId="0" fontId="96" fillId="0" borderId="31" xfId="0" applyFont="1" applyBorder="1" applyAlignment="1" applyProtection="1">
      <alignment horizontal="left" vertical="center"/>
    </xf>
    <xf numFmtId="0" fontId="96" fillId="0" borderId="10" xfId="0" applyFont="1" applyBorder="1" applyAlignment="1" applyProtection="1">
      <alignment horizontal="left" vertical="center"/>
    </xf>
    <xf numFmtId="0" fontId="96" fillId="0" borderId="0" xfId="0" applyFont="1" applyBorder="1" applyAlignment="1" applyProtection="1">
      <alignment horizontal="left" vertical="center"/>
    </xf>
    <xf numFmtId="0" fontId="96" fillId="0" borderId="32" xfId="0" applyFont="1" applyBorder="1" applyAlignment="1" applyProtection="1">
      <alignment horizontal="left" vertical="center"/>
    </xf>
    <xf numFmtId="0" fontId="96" fillId="0" borderId="33" xfId="0" applyFont="1" applyBorder="1" applyAlignment="1" applyProtection="1">
      <alignment horizontal="left" vertical="center"/>
    </xf>
    <xf numFmtId="0" fontId="96" fillId="0" borderId="21" xfId="0" applyFont="1" applyBorder="1" applyAlignment="1" applyProtection="1">
      <alignment horizontal="left" vertical="center"/>
    </xf>
    <xf numFmtId="0" fontId="96" fillId="0" borderId="55" xfId="0" applyFont="1" applyBorder="1" applyAlignment="1" applyProtection="1">
      <alignment horizontal="left" vertical="center"/>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96" fillId="78" borderId="11" xfId="0" applyFont="1" applyFill="1" applyBorder="1" applyAlignment="1" applyProtection="1">
      <alignment horizontal="left" vertical="top" wrapText="1"/>
    </xf>
    <xf numFmtId="0" fontId="96" fillId="78" borderId="11" xfId="0" applyFont="1" applyFill="1" applyBorder="1" applyAlignment="1" applyProtection="1">
      <alignment horizontal="left" vertical="top"/>
    </xf>
    <xf numFmtId="0" fontId="96" fillId="0" borderId="11" xfId="0" applyFont="1" applyBorder="1" applyAlignment="1" applyProtection="1">
      <alignment vertical="top"/>
    </xf>
    <xf numFmtId="0" fontId="20" fillId="0" borderId="29" xfId="0" applyFont="1" applyFill="1" applyBorder="1" applyAlignment="1">
      <alignment horizontal="left" vertical="top"/>
    </xf>
    <xf numFmtId="0" fontId="20" fillId="0" borderId="30" xfId="0" applyFont="1" applyFill="1" applyBorder="1" applyAlignment="1">
      <alignment horizontal="left" vertical="top"/>
    </xf>
    <xf numFmtId="0" fontId="120"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01" fillId="0" borderId="29" xfId="0" applyFont="1" applyFill="1" applyBorder="1" applyAlignment="1" applyProtection="1">
      <alignment horizontal="left" vertical="top"/>
    </xf>
    <xf numFmtId="0" fontId="101" fillId="0" borderId="30" xfId="0" applyFont="1" applyFill="1" applyBorder="1" applyAlignment="1" applyProtection="1">
      <alignment horizontal="left" vertical="top"/>
    </xf>
    <xf numFmtId="0" fontId="120"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20" fillId="0" borderId="11" xfId="0" applyFont="1" applyFill="1" applyBorder="1" applyAlignment="1">
      <alignment horizontal="left" vertical="top"/>
    </xf>
    <xf numFmtId="0" fontId="20" fillId="0" borderId="30" xfId="0" applyFont="1" applyFill="1" applyBorder="1" applyAlignment="1">
      <alignment horizontal="left" vertical="top" wrapText="1"/>
    </xf>
    <xf numFmtId="0" fontId="93" fillId="0" borderId="17" xfId="0" quotePrefix="1" applyFont="1" applyFill="1" applyBorder="1" applyAlignment="1">
      <alignment horizontal="left" vertical="top" wrapText="1"/>
    </xf>
    <xf numFmtId="0" fontId="93" fillId="0" borderId="29" xfId="0" quotePrefix="1" applyFont="1" applyFill="1" applyBorder="1" applyAlignment="1">
      <alignment horizontal="left" vertical="top" wrapText="1"/>
    </xf>
    <xf numFmtId="0" fontId="93" fillId="0" borderId="30" xfId="0" quotePrefix="1" applyFont="1" applyFill="1" applyBorder="1" applyAlignment="1">
      <alignment horizontal="left" vertical="top" wrapText="1"/>
    </xf>
    <xf numFmtId="0" fontId="93" fillId="0" borderId="11" xfId="0" applyFont="1" applyFill="1" applyBorder="1" applyAlignment="1">
      <alignment horizontal="left" vertical="top"/>
    </xf>
    <xf numFmtId="0" fontId="101" fillId="0" borderId="29" xfId="0" applyFont="1" applyFill="1" applyBorder="1" applyAlignment="1">
      <alignment horizontal="left" vertical="top"/>
    </xf>
    <xf numFmtId="0" fontId="101" fillId="0" borderId="30" xfId="0" applyFont="1" applyFill="1" applyBorder="1" applyAlignment="1">
      <alignment horizontal="left" vertical="top"/>
    </xf>
    <xf numFmtId="0" fontId="20" fillId="0" borderId="17" xfId="0" applyFont="1" applyFill="1" applyBorder="1" applyAlignment="1">
      <alignment vertical="top"/>
    </xf>
    <xf numFmtId="0" fontId="20" fillId="0" borderId="29" xfId="0" applyFont="1" applyFill="1" applyBorder="1" applyAlignment="1">
      <alignment vertical="top"/>
    </xf>
    <xf numFmtId="0" fontId="20" fillId="0" borderId="30" xfId="0" applyFont="1" applyFill="1" applyBorder="1" applyAlignment="1">
      <alignment vertical="top"/>
    </xf>
    <xf numFmtId="0" fontId="20" fillId="0" borderId="29" xfId="0" quotePrefix="1" applyFont="1" applyFill="1" applyBorder="1" applyAlignment="1">
      <alignment horizontal="left" vertical="top" wrapText="1"/>
    </xf>
    <xf numFmtId="0" fontId="20" fillId="0" borderId="30" xfId="0" quotePrefix="1" applyFont="1" applyFill="1" applyBorder="1" applyAlignment="1">
      <alignment horizontal="left" vertical="top" wrapText="1"/>
    </xf>
    <xf numFmtId="0" fontId="20" fillId="77" borderId="17" xfId="0" applyFont="1" applyFill="1" applyBorder="1" applyAlignment="1">
      <alignment horizontal="left" vertical="top" wrapText="1"/>
    </xf>
    <xf numFmtId="0" fontId="20" fillId="77" borderId="29" xfId="0" applyFont="1" applyFill="1" applyBorder="1" applyAlignment="1">
      <alignment horizontal="left" vertical="top" wrapText="1"/>
    </xf>
    <xf numFmtId="0" fontId="20" fillId="77" borderId="29" xfId="0" applyFont="1" applyFill="1" applyBorder="1" applyAlignment="1">
      <alignment horizontal="left" vertical="top"/>
    </xf>
    <xf numFmtId="0" fontId="20" fillId="77" borderId="30" xfId="0" applyFont="1" applyFill="1" applyBorder="1" applyAlignment="1">
      <alignment horizontal="left" vertical="top"/>
    </xf>
    <xf numFmtId="164" fontId="96" fillId="83" borderId="11" xfId="0" applyNumberFormat="1" applyFont="1" applyFill="1" applyBorder="1" applyAlignment="1">
      <alignment horizontal="center" vertical="center"/>
    </xf>
    <xf numFmtId="0" fontId="96" fillId="77" borderId="17" xfId="0" applyFont="1" applyFill="1" applyBorder="1" applyAlignment="1">
      <alignment horizontal="left" vertical="center"/>
    </xf>
    <xf numFmtId="0" fontId="96" fillId="77" borderId="29" xfId="0" applyFont="1" applyFill="1" applyBorder="1" applyAlignment="1">
      <alignment horizontal="left" vertical="center"/>
    </xf>
    <xf numFmtId="0" fontId="96" fillId="77" borderId="30" xfId="0" applyFont="1" applyFill="1" applyBorder="1" applyAlignment="1">
      <alignment horizontal="left" vertical="center"/>
    </xf>
    <xf numFmtId="0" fontId="96" fillId="0" borderId="11" xfId="0" quotePrefix="1" applyFont="1" applyBorder="1" applyAlignment="1">
      <alignment horizontal="left" vertical="center"/>
    </xf>
    <xf numFmtId="0" fontId="96" fillId="0" borderId="17" xfId="0" applyFont="1" applyBorder="1" applyAlignment="1">
      <alignment horizontal="center" vertical="center"/>
    </xf>
    <xf numFmtId="0" fontId="96" fillId="0" borderId="29" xfId="0" applyFont="1" applyBorder="1" applyAlignment="1">
      <alignment horizontal="center" vertical="center"/>
    </xf>
    <xf numFmtId="0" fontId="96" fillId="0" borderId="30" xfId="0" applyFont="1" applyBorder="1" applyAlignment="1">
      <alignment horizontal="center" vertical="center"/>
    </xf>
    <xf numFmtId="164" fontId="96" fillId="0" borderId="11" xfId="0" applyNumberFormat="1" applyFont="1" applyBorder="1" applyAlignment="1">
      <alignment horizontal="center" vertical="center"/>
    </xf>
    <xf numFmtId="0" fontId="96" fillId="78" borderId="17" xfId="0" applyFont="1" applyFill="1" applyBorder="1" applyAlignment="1">
      <alignment horizontal="left" vertical="center" wrapText="1"/>
    </xf>
    <xf numFmtId="0" fontId="96" fillId="78" borderId="29" xfId="0" applyFont="1" applyFill="1" applyBorder="1" applyAlignment="1">
      <alignment horizontal="left" vertical="center"/>
    </xf>
    <xf numFmtId="0" fontId="96" fillId="78" borderId="30" xfId="0" applyFont="1" applyFill="1" applyBorder="1" applyAlignment="1">
      <alignment horizontal="left" vertical="center"/>
    </xf>
    <xf numFmtId="0" fontId="96" fillId="77" borderId="11" xfId="0" applyFont="1" applyFill="1" applyBorder="1" applyAlignment="1">
      <alignment horizontal="left" vertical="center"/>
    </xf>
    <xf numFmtId="0" fontId="96" fillId="83" borderId="17" xfId="0" applyFont="1" applyFill="1" applyBorder="1" applyAlignment="1">
      <alignment horizontal="center" vertical="center"/>
    </xf>
    <xf numFmtId="0" fontId="96" fillId="83" borderId="29" xfId="0" applyFont="1" applyFill="1" applyBorder="1" applyAlignment="1">
      <alignment horizontal="center" vertical="center"/>
    </xf>
    <xf numFmtId="0" fontId="96" fillId="83" borderId="30" xfId="0" applyFont="1" applyFill="1" applyBorder="1" applyAlignment="1">
      <alignment horizontal="center" vertical="center"/>
    </xf>
    <xf numFmtId="0" fontId="96" fillId="0" borderId="11" xfId="0" quotePrefix="1" applyFont="1" applyBorder="1" applyAlignment="1">
      <alignment horizontal="left" vertical="center" wrapText="1"/>
    </xf>
    <xf numFmtId="0" fontId="96" fillId="83" borderId="17" xfId="0" quotePrefix="1" applyFont="1" applyFill="1" applyBorder="1" applyAlignment="1">
      <alignment vertical="center"/>
    </xf>
    <xf numFmtId="0" fontId="96" fillId="83" borderId="29" xfId="0" quotePrefix="1" applyFont="1" applyFill="1" applyBorder="1" applyAlignment="1">
      <alignment vertical="center"/>
    </xf>
    <xf numFmtId="0" fontId="96" fillId="83" borderId="30" xfId="0" quotePrefix="1" applyFont="1" applyFill="1" applyBorder="1" applyAlignment="1">
      <alignment vertical="center"/>
    </xf>
    <xf numFmtId="0" fontId="96" fillId="78" borderId="17" xfId="0" applyFont="1" applyFill="1" applyBorder="1" applyAlignment="1">
      <alignment horizontal="left" vertical="center"/>
    </xf>
    <xf numFmtId="0" fontId="96" fillId="78" borderId="11" xfId="0" applyFont="1" applyFill="1" applyBorder="1" applyAlignment="1">
      <alignment horizontal="center" vertical="center"/>
    </xf>
    <xf numFmtId="0" fontId="96" fillId="83" borderId="17" xfId="0" applyFont="1" applyFill="1" applyBorder="1" applyAlignment="1">
      <alignment horizontal="left" vertical="center"/>
    </xf>
    <xf numFmtId="0" fontId="96" fillId="83" borderId="29" xfId="0" applyFont="1" applyFill="1" applyBorder="1" applyAlignment="1">
      <alignment horizontal="left" vertical="center"/>
    </xf>
    <xf numFmtId="0" fontId="96" fillId="83" borderId="30" xfId="0" applyFont="1" applyFill="1" applyBorder="1" applyAlignment="1">
      <alignment horizontal="left" vertical="center"/>
    </xf>
    <xf numFmtId="9" fontId="96" fillId="83" borderId="11" xfId="0" applyNumberFormat="1" applyFont="1" applyFill="1" applyBorder="1" applyAlignment="1">
      <alignment horizontal="center" vertical="center"/>
    </xf>
    <xf numFmtId="0" fontId="96" fillId="83" borderId="11" xfId="0" applyFont="1" applyFill="1" applyBorder="1" applyAlignment="1">
      <alignment horizontal="center" vertical="center"/>
    </xf>
    <xf numFmtId="0" fontId="96" fillId="83" borderId="11" xfId="0" quotePrefix="1" applyFont="1" applyFill="1" applyBorder="1" applyAlignment="1">
      <alignment horizontal="left" vertical="center"/>
    </xf>
    <xf numFmtId="0" fontId="96" fillId="0" borderId="11" xfId="0" applyFont="1" applyBorder="1" applyAlignment="1">
      <alignment horizontal="center" vertical="center"/>
    </xf>
    <xf numFmtId="0" fontId="0" fillId="0" borderId="0" xfId="0" applyFill="1" applyBorder="1" applyAlignment="1">
      <alignment horizontal="center" vertical="center" textRotation="90"/>
    </xf>
    <xf numFmtId="0" fontId="94"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ont="1" applyFill="1" applyBorder="1" applyAlignment="1">
      <alignment horizontal="left" vertical="top"/>
    </xf>
    <xf numFmtId="0" fontId="74" fillId="0" borderId="0" xfId="0" applyFont="1" applyFill="1" applyBorder="1" applyAlignment="1">
      <alignment horizontal="center" vertical="top"/>
    </xf>
    <xf numFmtId="0" fontId="99" fillId="0" borderId="0" xfId="0" applyFont="1" applyAlignment="1" applyProtection="1">
      <alignment horizontal="left"/>
      <protection locked="0"/>
    </xf>
    <xf numFmtId="0" fontId="99" fillId="0" borderId="0" xfId="0" applyFont="1" applyAlignment="1">
      <alignment horizontal="left"/>
    </xf>
    <xf numFmtId="0" fontId="121" fillId="0" borderId="0" xfId="0" applyFont="1" applyFill="1" applyBorder="1" applyAlignment="1">
      <alignment horizontal="left" vertical="center"/>
    </xf>
    <xf numFmtId="0" fontId="0" fillId="0" borderId="0" xfId="0" applyFill="1" applyBorder="1" applyAlignment="1">
      <alignment horizontal="left" vertical="top"/>
    </xf>
    <xf numFmtId="0" fontId="121" fillId="0" borderId="0" xfId="0" applyFont="1" applyFill="1" applyBorder="1" applyAlignment="1">
      <alignment horizontal="center" vertical="center"/>
    </xf>
    <xf numFmtId="0" fontId="0" fillId="0" borderId="0" xfId="0" applyFill="1" applyBorder="1" applyAlignment="1">
      <alignment horizontal="center" vertical="top"/>
    </xf>
    <xf numFmtId="0" fontId="110" fillId="0" borderId="11" xfId="0" applyFont="1" applyBorder="1" applyAlignment="1" applyProtection="1">
      <alignment horizontal="center" vertical="center"/>
    </xf>
    <xf numFmtId="0" fontId="93" fillId="0" borderId="17" xfId="0" quotePrefix="1" applyFont="1" applyFill="1" applyBorder="1" applyAlignment="1" applyProtection="1">
      <alignment horizontal="left" vertical="top" wrapText="1"/>
    </xf>
    <xf numFmtId="0" fontId="93" fillId="0" borderId="29" xfId="0" quotePrefix="1" applyFont="1" applyFill="1" applyBorder="1" applyAlignment="1" applyProtection="1">
      <alignment horizontal="left" vertical="top" wrapText="1"/>
    </xf>
    <xf numFmtId="0" fontId="93" fillId="0" borderId="30" xfId="0" quotePrefix="1" applyFont="1" applyFill="1" applyBorder="1" applyAlignment="1" applyProtection="1">
      <alignment horizontal="left" vertical="top" wrapText="1"/>
    </xf>
    <xf numFmtId="0" fontId="20" fillId="0" borderId="11" xfId="0" applyFont="1" applyBorder="1" applyAlignment="1" applyProtection="1">
      <alignment horizontal="center" vertical="center" wrapText="1"/>
    </xf>
    <xf numFmtId="16" fontId="96" fillId="71"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6" fillId="71" borderId="17" xfId="0" applyFont="1" applyFill="1" applyBorder="1" applyAlignment="1" applyProtection="1">
      <alignment horizontal="left" vertical="top" wrapText="1"/>
    </xf>
    <xf numFmtId="0" fontId="120" fillId="0" borderId="17" xfId="0" applyFont="1" applyBorder="1" applyAlignment="1" applyProtection="1">
      <alignment horizontal="left" vertical="top"/>
    </xf>
    <xf numFmtId="0" fontId="96" fillId="72" borderId="17" xfId="0" applyFont="1" applyFill="1" applyBorder="1" applyAlignment="1" applyProtection="1">
      <alignment horizontal="left" vertical="top" wrapText="1"/>
    </xf>
    <xf numFmtId="0" fontId="0" fillId="0" borderId="0" xfId="0" applyAlignment="1" applyProtection="1">
      <alignment wrapText="1"/>
      <protection locked="0"/>
    </xf>
    <xf numFmtId="0" fontId="20" fillId="77" borderId="17" xfId="0" applyFont="1" applyFill="1" applyBorder="1" applyAlignment="1" applyProtection="1">
      <alignment horizontal="left" vertical="top" wrapText="1"/>
    </xf>
    <xf numFmtId="0" fontId="20" fillId="77" borderId="29" xfId="0" applyFont="1" applyFill="1" applyBorder="1" applyAlignment="1" applyProtection="1">
      <alignment horizontal="left" vertical="top" wrapText="1"/>
    </xf>
    <xf numFmtId="0" fontId="20" fillId="78" borderId="17" xfId="0" applyFont="1" applyFill="1" applyBorder="1" applyAlignment="1" applyProtection="1">
      <alignment horizontal="left" vertical="top" wrapText="1"/>
    </xf>
    <xf numFmtId="0" fontId="20" fillId="78" borderId="29" xfId="0" applyFont="1" applyFill="1" applyBorder="1" applyAlignment="1" applyProtection="1">
      <alignment horizontal="left" vertical="top"/>
    </xf>
    <xf numFmtId="0" fontId="20" fillId="78" borderId="30" xfId="0" applyFont="1" applyFill="1" applyBorder="1" applyAlignment="1" applyProtection="1">
      <alignment horizontal="left" vertical="top"/>
    </xf>
    <xf numFmtId="0" fontId="20" fillId="0" borderId="29" xfId="0" applyFont="1" applyFill="1" applyBorder="1" applyAlignment="1" applyProtection="1">
      <alignment horizontal="left" vertical="top" wrapText="1"/>
    </xf>
    <xf numFmtId="0" fontId="20" fillId="0" borderId="30" xfId="0" applyFont="1" applyFill="1" applyBorder="1" applyAlignment="1" applyProtection="1">
      <alignment horizontal="left" vertical="top" wrapText="1"/>
    </xf>
    <xf numFmtId="0" fontId="96" fillId="78" borderId="17" xfId="0" applyFont="1" applyFill="1" applyBorder="1" applyAlignment="1" applyProtection="1">
      <alignment horizontal="left" vertical="top" wrapText="1"/>
    </xf>
    <xf numFmtId="0" fontId="96" fillId="78" borderId="29" xfId="0" applyFont="1" applyFill="1" applyBorder="1" applyAlignment="1" applyProtection="1">
      <alignment horizontal="left" vertical="top"/>
    </xf>
    <xf numFmtId="0" fontId="96" fillId="78" borderId="3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96" fillId="77" borderId="17" xfId="0" applyFont="1" applyFill="1" applyBorder="1" applyAlignment="1" applyProtection="1">
      <alignment horizontal="left" vertical="top"/>
    </xf>
    <xf numFmtId="0" fontId="96" fillId="77" borderId="29" xfId="0" applyFont="1" applyFill="1" applyBorder="1" applyAlignment="1" applyProtection="1">
      <alignment horizontal="left" vertical="top"/>
    </xf>
    <xf numFmtId="0" fontId="96" fillId="77" borderId="30" xfId="0" applyFont="1" applyFill="1" applyBorder="1" applyAlignment="1" applyProtection="1">
      <alignment horizontal="left" vertical="top"/>
    </xf>
    <xf numFmtId="0" fontId="96" fillId="83" borderId="17" xfId="0" quotePrefix="1" applyFont="1" applyFill="1" applyBorder="1" applyAlignment="1" applyProtection="1">
      <alignment vertical="center"/>
    </xf>
    <xf numFmtId="0" fontId="96" fillId="83" borderId="29" xfId="0" quotePrefix="1" applyFont="1" applyFill="1" applyBorder="1" applyAlignment="1" applyProtection="1">
      <alignment vertical="center"/>
    </xf>
    <xf numFmtId="0" fontId="96" fillId="83" borderId="30" xfId="0" quotePrefix="1" applyFont="1" applyFill="1" applyBorder="1" applyAlignment="1" applyProtection="1">
      <alignment vertical="center"/>
    </xf>
    <xf numFmtId="0" fontId="94" fillId="0" borderId="0"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0" xfId="0" applyFont="1" applyFill="1" applyBorder="1" applyAlignment="1" applyProtection="1">
      <alignment horizontal="left" vertical="top"/>
    </xf>
    <xf numFmtId="0" fontId="96" fillId="83" borderId="17" xfId="0" applyFont="1" applyFill="1" applyBorder="1" applyAlignment="1" applyProtection="1">
      <alignment horizontal="left" vertical="center"/>
    </xf>
    <xf numFmtId="0" fontId="96" fillId="83" borderId="29" xfId="0" applyFont="1" applyFill="1" applyBorder="1" applyAlignment="1" applyProtection="1">
      <alignment horizontal="left" vertical="center"/>
    </xf>
    <xf numFmtId="0" fontId="96" fillId="83" borderId="30" xfId="0" applyFont="1" applyFill="1" applyBorder="1" applyAlignment="1" applyProtection="1">
      <alignment horizontal="left" vertical="center"/>
    </xf>
    <xf numFmtId="0" fontId="96" fillId="83" borderId="17" xfId="0" applyFont="1" applyFill="1" applyBorder="1" applyAlignment="1" applyProtection="1">
      <alignment horizontal="center" vertical="center"/>
    </xf>
    <xf numFmtId="164" fontId="96" fillId="83" borderId="29" xfId="0" applyNumberFormat="1" applyFont="1" applyFill="1" applyBorder="1" applyAlignment="1" applyProtection="1">
      <alignment horizontal="center" vertical="center"/>
    </xf>
    <xf numFmtId="0" fontId="96" fillId="83" borderId="29" xfId="0" applyFont="1" applyFill="1" applyBorder="1" applyAlignment="1" applyProtection="1">
      <alignment horizontal="center" vertical="center"/>
    </xf>
    <xf numFmtId="164" fontId="96" fillId="83" borderId="30" xfId="0" applyNumberFormat="1" applyFont="1" applyFill="1" applyBorder="1" applyAlignment="1" applyProtection="1">
      <alignment horizontal="center" vertical="center"/>
    </xf>
    <xf numFmtId="164" fontId="96" fillId="83" borderId="11"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6" fillId="83" borderId="11" xfId="0" applyNumberFormat="1" applyFont="1" applyFill="1" applyBorder="1" applyAlignment="1" applyProtection="1">
      <alignment horizontal="center" vertical="center"/>
    </xf>
    <xf numFmtId="0" fontId="96" fillId="83" borderId="11" xfId="0" applyFont="1" applyFill="1" applyBorder="1" applyAlignment="1" applyProtection="1">
      <alignment horizontal="center" vertical="center"/>
    </xf>
    <xf numFmtId="0" fontId="0" fillId="0" borderId="0" xfId="0" applyAlignment="1"/>
    <xf numFmtId="0" fontId="121"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top"/>
    </xf>
    <xf numFmtId="0" fontId="121"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165" fontId="0" fillId="0" borderId="0" xfId="0" applyNumberFormat="1" applyFont="1" applyFill="1" applyBorder="1" applyAlignment="1" applyProtection="1">
      <alignment horizontal="right"/>
    </xf>
    <xf numFmtId="0" fontId="109" fillId="0" borderId="0" xfId="0" applyFont="1" applyAlignment="1" applyProtection="1">
      <alignment horizontal="left"/>
      <protection locked="0"/>
    </xf>
    <xf numFmtId="0" fontId="0" fillId="0" borderId="0" xfId="0" applyFill="1" applyBorder="1" applyAlignment="1" applyProtection="1">
      <alignment horizontal="center" vertical="center" textRotation="90"/>
    </xf>
    <xf numFmtId="0" fontId="90" fillId="0" borderId="11" xfId="0" applyFont="1" applyBorder="1" applyAlignment="1">
      <alignment horizontal="left" vertical="center" wrapText="1"/>
    </xf>
    <xf numFmtId="0" fontId="90" fillId="0" borderId="11" xfId="0" applyFont="1" applyBorder="1" applyAlignment="1">
      <alignment horizontal="left" vertical="center"/>
    </xf>
    <xf numFmtId="0" fontId="93" fillId="63" borderId="137" xfId="0" applyFont="1" applyFill="1" applyBorder="1" applyAlignment="1">
      <alignment horizontal="center" vertical="center" wrapText="1"/>
    </xf>
    <xf numFmtId="0" fontId="93" fillId="63" borderId="140" xfId="0" applyFont="1" applyFill="1" applyBorder="1" applyAlignment="1">
      <alignment horizontal="center" vertical="center"/>
    </xf>
    <xf numFmtId="0" fontId="93" fillId="63" borderId="38" xfId="0" applyFont="1" applyFill="1" applyBorder="1" applyAlignment="1">
      <alignment horizontal="center" vertical="center"/>
    </xf>
    <xf numFmtId="0" fontId="105" fillId="0" borderId="0" xfId="147" applyFont="1" applyAlignment="1" applyProtection="1">
      <alignment horizontal="left" wrapText="1" indent="30"/>
    </xf>
    <xf numFmtId="0" fontId="0" fillId="0" borderId="0" xfId="0" applyAlignment="1" applyProtection="1">
      <alignment horizontal="left"/>
    </xf>
    <xf numFmtId="0" fontId="34" fillId="0" borderId="0" xfId="0" applyFont="1" applyAlignment="1" applyProtection="1">
      <alignment horizontal="left" wrapText="1"/>
    </xf>
    <xf numFmtId="0" fontId="110" fillId="0" borderId="11" xfId="0" applyFont="1" applyFill="1" applyBorder="1" applyAlignment="1">
      <alignment horizontal="center" vertical="center" wrapText="1"/>
    </xf>
    <xf numFmtId="0" fontId="110" fillId="0" borderId="11" xfId="0" applyFont="1" applyFill="1" applyBorder="1" applyAlignment="1">
      <alignment horizontal="center" vertical="center"/>
    </xf>
    <xf numFmtId="0" fontId="110" fillId="0" borderId="11" xfId="0" applyFont="1" applyFill="1" applyBorder="1" applyAlignment="1">
      <alignment horizontal="left" vertical="center" wrapText="1"/>
    </xf>
    <xf numFmtId="0" fontId="110" fillId="0" borderId="11" xfId="0" applyFont="1" applyFill="1" applyBorder="1" applyAlignment="1">
      <alignment horizontal="left" vertical="center"/>
    </xf>
    <xf numFmtId="0" fontId="5" fillId="0" borderId="113" xfId="0" applyFont="1" applyFill="1" applyBorder="1" applyAlignment="1">
      <alignment horizontal="left" vertical="top" wrapText="1"/>
    </xf>
    <xf numFmtId="0" fontId="5" fillId="0" borderId="114" xfId="0" applyFont="1" applyFill="1" applyBorder="1" applyAlignment="1">
      <alignment horizontal="left" vertical="top" wrapText="1"/>
    </xf>
    <xf numFmtId="0" fontId="5" fillId="0" borderId="115" xfId="0" applyFont="1" applyFill="1" applyBorder="1" applyAlignment="1">
      <alignment horizontal="left" vertical="top" wrapText="1"/>
    </xf>
    <xf numFmtId="0" fontId="5" fillId="0" borderId="116"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17" xfId="0" applyFont="1" applyFill="1" applyBorder="1" applyAlignment="1">
      <alignment horizontal="left" vertical="top" wrapText="1"/>
    </xf>
    <xf numFmtId="0" fontId="5" fillId="0" borderId="118" xfId="0" applyFont="1" applyFill="1" applyBorder="1" applyAlignment="1">
      <alignment horizontal="left" vertical="top" wrapText="1"/>
    </xf>
    <xf numFmtId="0" fontId="5" fillId="0" borderId="36" xfId="0" applyFont="1" applyFill="1" applyBorder="1" applyAlignment="1">
      <alignment horizontal="left" vertical="top" wrapText="1"/>
    </xf>
    <xf numFmtId="0" fontId="5" fillId="0" borderId="119" xfId="0" applyFont="1" applyFill="1" applyBorder="1" applyAlignment="1">
      <alignment horizontal="left" vertical="top" wrapText="1"/>
    </xf>
    <xf numFmtId="0" fontId="110" fillId="0" borderId="0" xfId="0" applyFont="1" applyBorder="1" applyAlignment="1">
      <alignment horizontal="left" vertical="center" wrapText="1"/>
    </xf>
    <xf numFmtId="0" fontId="110" fillId="0" borderId="0" xfId="0" applyFont="1" applyBorder="1" applyAlignment="1">
      <alignment horizontal="left" vertical="center"/>
    </xf>
    <xf numFmtId="0" fontId="110" fillId="0" borderId="11" xfId="0" applyFont="1" applyBorder="1" applyAlignment="1">
      <alignment horizontal="center" vertical="center" wrapText="1"/>
    </xf>
    <xf numFmtId="0" fontId="110" fillId="64" borderId="11" xfId="0" applyFont="1" applyFill="1" applyBorder="1" applyAlignment="1">
      <alignment horizontal="center" vertical="center" wrapText="1"/>
    </xf>
    <xf numFmtId="0" fontId="34" fillId="0" borderId="0" xfId="0" applyFont="1" applyAlignment="1" applyProtection="1">
      <alignment horizontal="left"/>
    </xf>
    <xf numFmtId="0" fontId="26" fillId="0" borderId="0" xfId="0" applyFont="1" applyAlignment="1" applyProtection="1">
      <alignment horizontal="left" wrapText="1"/>
    </xf>
    <xf numFmtId="0" fontId="26" fillId="0" borderId="0" xfId="0" applyFont="1" applyAlignment="1" applyProtection="1">
      <alignment horizontal="left"/>
    </xf>
    <xf numFmtId="0" fontId="13" fillId="0" borderId="0" xfId="0" applyFont="1" applyFill="1" applyAlignment="1">
      <alignment horizontal="left" vertical="center" wrapText="1"/>
    </xf>
    <xf numFmtId="0" fontId="13" fillId="0" borderId="0" xfId="0" applyFont="1" applyFill="1" applyAlignment="1">
      <alignment horizontal="left" vertical="center"/>
    </xf>
    <xf numFmtId="0" fontId="142" fillId="67" borderId="11" xfId="0" applyFont="1" applyFill="1" applyBorder="1" applyAlignment="1">
      <alignment horizontal="center" vertical="center" wrapText="1"/>
    </xf>
    <xf numFmtId="0" fontId="142" fillId="0" borderId="11" xfId="0" applyFont="1" applyFill="1" applyBorder="1" applyAlignment="1">
      <alignment horizontal="center" vertical="center" wrapText="1"/>
    </xf>
    <xf numFmtId="0" fontId="96" fillId="0" borderId="0" xfId="0" applyFont="1" applyBorder="1" applyAlignment="1">
      <alignment horizontal="left" vertical="top" wrapText="1"/>
    </xf>
    <xf numFmtId="0" fontId="43" fillId="67" borderId="11" xfId="0" applyFont="1" applyFill="1" applyBorder="1" applyAlignment="1">
      <alignment horizontal="center" vertical="center" wrapText="1"/>
    </xf>
    <xf numFmtId="0" fontId="110" fillId="67" borderId="11" xfId="0" applyFont="1" applyFill="1" applyBorder="1" applyAlignment="1">
      <alignment horizontal="center" vertical="center" wrapText="1"/>
    </xf>
    <xf numFmtId="0" fontId="142" fillId="0" borderId="0" xfId="0" applyFont="1" applyFill="1" applyBorder="1" applyAlignment="1">
      <alignment horizontal="center"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10" fillId="0" borderId="0" xfId="0" applyFont="1" applyBorder="1" applyAlignment="1">
      <alignment horizontal="center" vertical="center" wrapText="1"/>
    </xf>
    <xf numFmtId="0" fontId="26" fillId="0" borderId="137" xfId="0" applyFont="1" applyFill="1" applyBorder="1" applyAlignment="1" applyProtection="1">
      <alignment horizontal="center" vertical="center" wrapText="1"/>
    </xf>
    <xf numFmtId="0" fontId="26" fillId="0" borderId="140" xfId="0" applyFont="1" applyFill="1" applyBorder="1" applyAlignment="1" applyProtection="1">
      <alignment horizontal="center" vertical="center" wrapText="1"/>
    </xf>
    <xf numFmtId="0" fontId="26" fillId="0" borderId="38" xfId="0" applyFont="1" applyFill="1" applyBorder="1" applyAlignment="1" applyProtection="1">
      <alignment horizontal="center" vertical="center" wrapText="1"/>
    </xf>
    <xf numFmtId="0" fontId="93" fillId="76" borderId="146" xfId="0" applyFont="1" applyFill="1" applyBorder="1" applyAlignment="1">
      <alignment horizontal="left" vertical="center"/>
    </xf>
    <xf numFmtId="0" fontId="93" fillId="76" borderId="142" xfId="0" applyFont="1" applyFill="1" applyBorder="1" applyAlignment="1">
      <alignment horizontal="left" vertical="center"/>
    </xf>
    <xf numFmtId="0" fontId="93" fillId="76" borderId="117" xfId="0" applyFont="1" applyFill="1" applyBorder="1" applyAlignment="1">
      <alignment horizontal="left" vertical="center"/>
    </xf>
    <xf numFmtId="0" fontId="93" fillId="76" borderId="144" xfId="0" applyFont="1" applyFill="1" applyBorder="1" applyAlignment="1">
      <alignment horizontal="left" vertical="center" wrapText="1"/>
    </xf>
    <xf numFmtId="0" fontId="93" fillId="76" borderId="153" xfId="0" applyFont="1" applyFill="1" applyBorder="1" applyAlignment="1">
      <alignment horizontal="left" vertical="center" wrapText="1"/>
    </xf>
    <xf numFmtId="0" fontId="20" fillId="0" borderId="150" xfId="0" applyFont="1" applyFill="1" applyBorder="1" applyAlignment="1">
      <alignment horizontal="left" vertical="center" wrapText="1"/>
    </xf>
    <xf numFmtId="0" fontId="20" fillId="0" borderId="80" xfId="0" applyFont="1" applyFill="1" applyBorder="1" applyAlignment="1">
      <alignment horizontal="left" vertical="center" wrapText="1"/>
    </xf>
    <xf numFmtId="0" fontId="6" fillId="0" borderId="37" xfId="0" applyFont="1" applyFill="1" applyBorder="1" applyAlignment="1" applyProtection="1">
      <alignment horizontal="center" vertical="center" wrapText="1"/>
    </xf>
    <xf numFmtId="0" fontId="13" fillId="63" borderId="37" xfId="0" applyFont="1" applyFill="1" applyBorder="1" applyAlignment="1" applyProtection="1">
      <alignment horizontal="center" vertical="center" wrapText="1"/>
    </xf>
    <xf numFmtId="0" fontId="100" fillId="0" borderId="23" xfId="0" applyFont="1" applyBorder="1" applyAlignment="1">
      <alignment horizontal="center" vertical="center"/>
    </xf>
    <xf numFmtId="0" fontId="100" fillId="0" borderId="25" xfId="0" applyFont="1" applyBorder="1" applyAlignment="1">
      <alignment horizontal="center" vertical="center"/>
    </xf>
    <xf numFmtId="0" fontId="100" fillId="0" borderId="12" xfId="0" applyFont="1" applyBorder="1" applyAlignment="1">
      <alignment horizontal="center" vertical="center"/>
    </xf>
    <xf numFmtId="0" fontId="6" fillId="63" borderId="37" xfId="0" applyFont="1" applyFill="1" applyBorder="1" applyAlignment="1" applyProtection="1">
      <alignment horizontal="center" vertical="center" wrapText="1"/>
    </xf>
    <xf numFmtId="0" fontId="6" fillId="63" borderId="137" xfId="0" applyFont="1" applyFill="1" applyBorder="1" applyAlignment="1" applyProtection="1">
      <alignment horizontal="center" vertical="center" wrapText="1"/>
    </xf>
    <xf numFmtId="0" fontId="6" fillId="63" borderId="140" xfId="0" applyFont="1" applyFill="1" applyBorder="1" applyAlignment="1" applyProtection="1">
      <alignment horizontal="center" vertical="center" wrapText="1"/>
    </xf>
    <xf numFmtId="0" fontId="6" fillId="63" borderId="38" xfId="0" applyFont="1" applyFill="1" applyBorder="1" applyAlignment="1" applyProtection="1">
      <alignment horizontal="center" vertical="center" wrapText="1"/>
    </xf>
    <xf numFmtId="0" fontId="96" fillId="0" borderId="146" xfId="0" applyFont="1" applyFill="1" applyBorder="1" applyAlignment="1">
      <alignment horizontal="left" vertical="top" wrapText="1"/>
    </xf>
    <xf numFmtId="0" fontId="4" fillId="0" borderId="156" xfId="0" applyFont="1" applyFill="1" applyBorder="1" applyAlignment="1" applyProtection="1">
      <alignment horizontal="center" vertical="center" wrapText="1"/>
    </xf>
    <xf numFmtId="0" fontId="4" fillId="0" borderId="155" xfId="0" applyFont="1" applyFill="1" applyBorder="1" applyAlignment="1" applyProtection="1">
      <alignment horizontal="center" vertical="center" wrapText="1"/>
    </xf>
    <xf numFmtId="0" fontId="4" fillId="0" borderId="152" xfId="0" applyFont="1" applyFill="1" applyBorder="1" applyAlignment="1" applyProtection="1">
      <alignment horizontal="center" vertical="center" wrapText="1"/>
    </xf>
    <xf numFmtId="0" fontId="6" fillId="63" borderId="0" xfId="0" applyFont="1" applyFill="1" applyBorder="1" applyAlignment="1" applyProtection="1">
      <alignment horizontal="center" vertical="center" wrapText="1"/>
    </xf>
    <xf numFmtId="0" fontId="6" fillId="63" borderId="24" xfId="0" applyFont="1" applyFill="1" applyBorder="1" applyAlignment="1" applyProtection="1">
      <alignment horizontal="center" vertical="center" wrapText="1"/>
    </xf>
    <xf numFmtId="0" fontId="20" fillId="0" borderId="113" xfId="0" applyFont="1" applyFill="1" applyBorder="1" applyAlignment="1">
      <alignment horizontal="left" vertical="top" wrapText="1"/>
    </xf>
    <xf numFmtId="0" fontId="20" fillId="0" borderId="114" xfId="0" applyFont="1" applyFill="1" applyBorder="1" applyAlignment="1">
      <alignment horizontal="left" vertical="top" wrapText="1"/>
    </xf>
    <xf numFmtId="0" fontId="109" fillId="0" borderId="137" xfId="0" applyFont="1" applyBorder="1" applyAlignment="1">
      <alignment horizontal="center" vertical="center"/>
    </xf>
    <xf numFmtId="0" fontId="109" fillId="0" borderId="38" xfId="0" applyFont="1" applyBorder="1" applyAlignment="1">
      <alignment horizontal="center" vertical="center"/>
    </xf>
    <xf numFmtId="0" fontId="20" fillId="0" borderId="118" xfId="0" applyFont="1" applyFill="1" applyBorder="1" applyAlignment="1">
      <alignment horizontal="left" vertical="top" wrapText="1"/>
    </xf>
    <xf numFmtId="0" fontId="20" fillId="0" borderId="36" xfId="0" applyFont="1" applyFill="1" applyBorder="1" applyAlignment="1">
      <alignment horizontal="left" vertical="top" wrapText="1"/>
    </xf>
    <xf numFmtId="0" fontId="40" fillId="63" borderId="37" xfId="0" applyFont="1" applyFill="1" applyBorder="1" applyAlignment="1" applyProtection="1">
      <alignment horizontal="center" vertical="center" wrapText="1"/>
    </xf>
    <xf numFmtId="0" fontId="96" fillId="0" borderId="160" xfId="0" applyFont="1" applyFill="1" applyBorder="1" applyAlignment="1">
      <alignment horizontal="center" vertical="top" wrapText="1"/>
    </xf>
    <xf numFmtId="0" fontId="96" fillId="0" borderId="161" xfId="0" applyFont="1" applyFill="1" applyBorder="1" applyAlignment="1">
      <alignment horizontal="center" vertical="top" wrapText="1"/>
    </xf>
    <xf numFmtId="0" fontId="96" fillId="0" borderId="150" xfId="0" applyFont="1" applyFill="1" applyBorder="1" applyAlignment="1">
      <alignment horizontal="left" vertical="center" wrapText="1"/>
    </xf>
    <xf numFmtId="0" fontId="96" fillId="0" borderId="151" xfId="0" applyFont="1" applyFill="1" applyBorder="1" applyAlignment="1">
      <alignment horizontal="left" vertical="center" wrapText="1"/>
    </xf>
    <xf numFmtId="0" fontId="99" fillId="0" borderId="141" xfId="0" applyFont="1" applyFill="1" applyBorder="1" applyAlignment="1">
      <alignment horizontal="center"/>
    </xf>
    <xf numFmtId="0" fontId="99" fillId="0" borderId="0" xfId="0" applyFont="1" applyFill="1" applyBorder="1" applyAlignment="1">
      <alignment horizontal="center"/>
    </xf>
    <xf numFmtId="0" fontId="99" fillId="0" borderId="48" xfId="0" applyFont="1" applyFill="1" applyBorder="1" applyAlignment="1">
      <alignment horizontal="center"/>
    </xf>
    <xf numFmtId="0" fontId="100" fillId="0" borderId="23" xfId="0" applyFont="1" applyFill="1" applyBorder="1" applyAlignment="1">
      <alignment horizontal="center" vertical="center"/>
    </xf>
    <xf numFmtId="0" fontId="100" fillId="0" borderId="25" xfId="0" applyFont="1" applyFill="1" applyBorder="1" applyAlignment="1">
      <alignment horizontal="center" vertical="center"/>
    </xf>
    <xf numFmtId="0" fontId="100" fillId="0" borderId="12" xfId="0" applyFont="1" applyFill="1" applyBorder="1" applyAlignment="1">
      <alignment horizontal="center" vertical="center"/>
    </xf>
    <xf numFmtId="0" fontId="99" fillId="0" borderId="32" xfId="0" applyFont="1" applyBorder="1" applyAlignment="1">
      <alignment horizontal="center"/>
    </xf>
    <xf numFmtId="0" fontId="99" fillId="0" borderId="55" xfId="0" applyFont="1" applyBorder="1" applyAlignment="1">
      <alignment horizontal="center"/>
    </xf>
    <xf numFmtId="0" fontId="99" fillId="0" borderId="154" xfId="0" applyFont="1" applyBorder="1" applyAlignment="1">
      <alignment horizontal="center"/>
    </xf>
    <xf numFmtId="0" fontId="99" fillId="0" borderId="148" xfId="0" applyFont="1" applyBorder="1" applyAlignment="1">
      <alignment horizontal="center"/>
    </xf>
    <xf numFmtId="0" fontId="99" fillId="0" borderId="147" xfId="0" applyFont="1" applyBorder="1" applyAlignment="1">
      <alignment horizontal="center"/>
    </xf>
    <xf numFmtId="0" fontId="93" fillId="77" borderId="122" xfId="0" applyFont="1" applyFill="1" applyBorder="1" applyAlignment="1">
      <alignment horizontal="center" vertical="center"/>
    </xf>
    <xf numFmtId="0" fontId="93" fillId="77" borderId="157" xfId="0" applyFont="1" applyFill="1" applyBorder="1" applyAlignment="1">
      <alignment horizontal="center" vertical="center"/>
    </xf>
    <xf numFmtId="0" fontId="93" fillId="77" borderId="44" xfId="0" applyFont="1" applyFill="1" applyBorder="1" applyAlignment="1">
      <alignment horizontal="center" vertical="center"/>
    </xf>
    <xf numFmtId="0" fontId="96" fillId="0" borderId="79" xfId="0" applyFont="1" applyFill="1" applyBorder="1" applyAlignment="1">
      <alignment horizontal="left" vertical="center" wrapText="1"/>
    </xf>
    <xf numFmtId="0" fontId="96" fillId="0" borderId="80" xfId="0" applyFont="1" applyFill="1" applyBorder="1" applyAlignment="1">
      <alignment horizontal="left" vertical="center" wrapText="1"/>
    </xf>
    <xf numFmtId="0" fontId="226" fillId="65" borderId="137" xfId="0" applyFont="1" applyFill="1" applyBorder="1" applyAlignment="1">
      <alignment horizontal="left" vertical="center" wrapText="1"/>
    </xf>
    <xf numFmtId="0" fontId="226" fillId="65" borderId="140" xfId="0" applyFont="1" applyFill="1" applyBorder="1" applyAlignment="1">
      <alignment horizontal="left" vertical="center" wrapText="1"/>
    </xf>
    <xf numFmtId="0" fontId="226" fillId="65" borderId="38" xfId="0" applyFont="1" applyFill="1" applyBorder="1" applyAlignment="1">
      <alignment horizontal="left" vertical="center" wrapText="1"/>
    </xf>
    <xf numFmtId="0" fontId="93" fillId="63" borderId="122" xfId="0" applyFont="1" applyFill="1" applyBorder="1" applyAlignment="1">
      <alignment horizontal="center" vertical="center"/>
    </xf>
    <xf numFmtId="0" fontId="93" fillId="63" borderId="157" xfId="0" applyFont="1" applyFill="1" applyBorder="1" applyAlignment="1">
      <alignment horizontal="center" vertical="center"/>
    </xf>
    <xf numFmtId="0" fontId="93" fillId="63" borderId="44" xfId="0" applyFont="1" applyFill="1" applyBorder="1" applyAlignment="1">
      <alignment horizontal="center" vertical="center"/>
    </xf>
    <xf numFmtId="0" fontId="99" fillId="0" borderId="141" xfId="0" applyFont="1" applyBorder="1" applyAlignment="1">
      <alignment horizontal="center"/>
    </xf>
    <xf numFmtId="0" fontId="99" fillId="0" borderId="48" xfId="0" applyFont="1" applyBorder="1" applyAlignment="1">
      <alignment horizontal="center"/>
    </xf>
    <xf numFmtId="0" fontId="1" fillId="0" borderId="144" xfId="0" applyFont="1" applyBorder="1" applyAlignment="1">
      <alignment horizontal="left"/>
    </xf>
    <xf numFmtId="0" fontId="113" fillId="0" borderId="145" xfId="0" applyFont="1" applyBorder="1" applyAlignment="1">
      <alignment horizontal="left"/>
    </xf>
    <xf numFmtId="0" fontId="113" fillId="0" borderId="146" xfId="0" applyFont="1" applyBorder="1" applyAlignment="1">
      <alignment horizontal="left"/>
    </xf>
    <xf numFmtId="0" fontId="96" fillId="0" borderId="21" xfId="0" applyFont="1" applyBorder="1" applyAlignment="1">
      <alignment horizontal="left" vertical="top" wrapText="1"/>
    </xf>
    <xf numFmtId="0" fontId="96" fillId="0" borderId="55" xfId="0" applyFont="1" applyBorder="1" applyAlignment="1">
      <alignment horizontal="left" vertical="top" wrapText="1"/>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20" fillId="0" borderId="151" xfId="0" applyFont="1" applyFill="1" applyBorder="1" applyAlignment="1">
      <alignment horizontal="left" vertical="center" wrapText="1"/>
    </xf>
    <xf numFmtId="0" fontId="210" fillId="0" borderId="137" xfId="0" applyFont="1" applyFill="1" applyBorder="1" applyAlignment="1">
      <alignment horizontal="center" vertical="center"/>
    </xf>
    <xf numFmtId="0" fontId="210" fillId="0" borderId="38" xfId="0" applyFont="1" applyFill="1" applyBorder="1" applyAlignment="1">
      <alignment horizontal="center" vertical="center"/>
    </xf>
    <xf numFmtId="0" fontId="93" fillId="76" borderId="145" xfId="0" applyFont="1" applyFill="1" applyBorder="1" applyAlignment="1">
      <alignment horizontal="left" vertical="center" wrapText="1"/>
    </xf>
    <xf numFmtId="0" fontId="93" fillId="0" borderId="144" xfId="0" applyFont="1" applyBorder="1" applyAlignment="1">
      <alignment horizontal="left"/>
    </xf>
    <xf numFmtId="0" fontId="26" fillId="0" borderId="137" xfId="0" applyFont="1" applyFill="1" applyBorder="1" applyAlignment="1">
      <alignment horizontal="left" vertical="top"/>
    </xf>
    <xf numFmtId="0" fontId="26" fillId="0" borderId="140" xfId="0" applyFont="1" applyFill="1" applyBorder="1" applyAlignment="1">
      <alignment horizontal="left" vertical="top"/>
    </xf>
    <xf numFmtId="0" fontId="26" fillId="0" borderId="38" xfId="0" applyFont="1" applyFill="1" applyBorder="1" applyAlignment="1">
      <alignment horizontal="left" vertical="top"/>
    </xf>
    <xf numFmtId="0" fontId="13" fillId="0" borderId="0" xfId="0" quotePrefix="1" applyFont="1" applyFill="1" applyBorder="1" applyAlignment="1">
      <alignment horizontal="left" vertical="center" wrapText="1"/>
    </xf>
    <xf numFmtId="0" fontId="93" fillId="0" borderId="145" xfId="0" applyFont="1" applyBorder="1" applyAlignment="1">
      <alignment horizontal="left"/>
    </xf>
    <xf numFmtId="0" fontId="93"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4" xfId="0" applyFont="1" applyFill="1" applyBorder="1" applyAlignment="1">
      <alignment horizontal="left"/>
    </xf>
    <xf numFmtId="0" fontId="113" fillId="0" borderId="145" xfId="0" applyFont="1" applyFill="1" applyBorder="1" applyAlignment="1">
      <alignment horizontal="left"/>
    </xf>
    <xf numFmtId="0" fontId="113" fillId="0" borderId="146" xfId="0" applyFont="1" applyFill="1" applyBorder="1" applyAlignment="1">
      <alignment horizontal="left"/>
    </xf>
    <xf numFmtId="0" fontId="1" fillId="0" borderId="142" xfId="0" applyFont="1" applyBorder="1" applyAlignment="1">
      <alignment horizontal="center"/>
    </xf>
    <xf numFmtId="0" fontId="122" fillId="0" borderId="112" xfId="0" applyFont="1" applyFill="1" applyBorder="1" applyAlignment="1">
      <alignment horizontal="left" vertical="center" wrapText="1"/>
    </xf>
    <xf numFmtId="0" fontId="93" fillId="0" borderId="111" xfId="0" applyFont="1" applyBorder="1" applyAlignment="1">
      <alignment horizontal="left" vertical="top" wrapText="1"/>
    </xf>
    <xf numFmtId="0" fontId="93" fillId="0" borderId="0" xfId="0" applyFont="1" applyBorder="1" applyAlignment="1">
      <alignment horizontal="left" vertical="top" wrapText="1"/>
    </xf>
    <xf numFmtId="0" fontId="93" fillId="0" borderId="56" xfId="0" applyFont="1" applyBorder="1" applyAlignment="1">
      <alignment horizontal="center" vertical="top"/>
    </xf>
    <xf numFmtId="0" fontId="93" fillId="0" borderId="111" xfId="0" applyFont="1" applyBorder="1" applyAlignment="1">
      <alignment horizontal="center" vertical="top"/>
    </xf>
    <xf numFmtId="0" fontId="93" fillId="0" borderId="51" xfId="0" applyFont="1" applyBorder="1" applyAlignment="1">
      <alignment horizontal="center" vertical="top"/>
    </xf>
    <xf numFmtId="0" fontId="93" fillId="0" borderId="112" xfId="0" applyFont="1" applyBorder="1" applyAlignment="1">
      <alignment horizontal="center" vertical="top"/>
    </xf>
    <xf numFmtId="0" fontId="93" fillId="0" borderId="0" xfId="0" applyFont="1" applyBorder="1" applyAlignment="1">
      <alignment horizontal="center" vertical="top"/>
    </xf>
    <xf numFmtId="0" fontId="93" fillId="0" borderId="24" xfId="0" applyFont="1" applyBorder="1" applyAlignment="1">
      <alignment horizontal="center" vertical="top"/>
    </xf>
    <xf numFmtId="0" fontId="93" fillId="0" borderId="57" xfId="0" applyFont="1" applyBorder="1" applyAlignment="1">
      <alignment horizontal="center" vertical="top"/>
    </xf>
    <xf numFmtId="0" fontId="93" fillId="0" borderId="175" xfId="0" applyFont="1" applyBorder="1" applyAlignment="1">
      <alignment horizontal="center" vertical="top"/>
    </xf>
    <xf numFmtId="0" fontId="93" fillId="0" borderId="13" xfId="0" applyFont="1" applyBorder="1" applyAlignment="1">
      <alignment horizontal="center" vertical="top"/>
    </xf>
    <xf numFmtId="0" fontId="125" fillId="0" borderId="111" xfId="0" applyFont="1" applyFill="1" applyBorder="1" applyAlignment="1">
      <alignment horizontal="left" vertical="top" wrapText="1"/>
    </xf>
    <xf numFmtId="0" fontId="93" fillId="76" borderId="158" xfId="0" applyFont="1" applyFill="1" applyBorder="1" applyAlignment="1">
      <alignment horizontal="left" vertical="center" wrapText="1"/>
    </xf>
    <xf numFmtId="0" fontId="99" fillId="0" borderId="0" xfId="0" applyFont="1" applyBorder="1" applyAlignment="1">
      <alignment horizontal="center"/>
    </xf>
    <xf numFmtId="0" fontId="96" fillId="0" borderId="32" xfId="0" applyFont="1" applyBorder="1" applyAlignment="1">
      <alignment horizontal="left" vertical="top" wrapText="1"/>
    </xf>
    <xf numFmtId="0" fontId="96" fillId="0" borderId="159" xfId="0" applyFont="1" applyBorder="1" applyAlignment="1">
      <alignment horizontal="left" vertical="center" wrapText="1"/>
    </xf>
    <xf numFmtId="0" fontId="96" fillId="0" borderId="55" xfId="0" applyFont="1" applyBorder="1" applyAlignment="1">
      <alignment horizontal="left" vertical="center" wrapText="1"/>
    </xf>
    <xf numFmtId="0" fontId="109" fillId="0" borderId="56" xfId="0" applyFont="1" applyBorder="1" applyAlignment="1">
      <alignment horizontal="center" vertical="center"/>
    </xf>
    <xf numFmtId="0" fontId="109" fillId="0" borderId="51" xfId="0" applyFont="1" applyBorder="1" applyAlignment="1">
      <alignment horizontal="center" vertical="center"/>
    </xf>
    <xf numFmtId="0" fontId="99" fillId="0" borderId="32" xfId="0" applyFont="1" applyFill="1" applyBorder="1" applyAlignment="1">
      <alignment horizontal="center"/>
    </xf>
    <xf numFmtId="0" fontId="99" fillId="0" borderId="55" xfId="0" applyFont="1" applyFill="1" applyBorder="1" applyAlignment="1">
      <alignment horizontal="center"/>
    </xf>
    <xf numFmtId="0" fontId="105" fillId="0" borderId="0" xfId="147" applyFont="1" applyBorder="1" applyAlignment="1" applyProtection="1">
      <alignment horizontal="center" vertical="center" wrapText="1"/>
      <protection locked="0"/>
    </xf>
    <xf numFmtId="0" fontId="93" fillId="0" borderId="137" xfId="0" applyFont="1" applyBorder="1" applyAlignment="1">
      <alignment horizontal="center" vertical="center"/>
    </xf>
    <xf numFmtId="0" fontId="93" fillId="0" borderId="140" xfId="0" applyFont="1" applyBorder="1" applyAlignment="1">
      <alignment horizontal="center" vertical="center"/>
    </xf>
    <xf numFmtId="0" fontId="93" fillId="0" borderId="38" xfId="0" applyFont="1" applyBorder="1" applyAlignment="1">
      <alignment horizontal="center" vertical="center"/>
    </xf>
    <xf numFmtId="0" fontId="6" fillId="77" borderId="38" xfId="0" applyFont="1" applyFill="1" applyBorder="1" applyAlignment="1" applyProtection="1">
      <alignment horizontal="center" vertical="center" wrapText="1"/>
    </xf>
    <xf numFmtId="0" fontId="6" fillId="77" borderId="37" xfId="0" applyFont="1" applyFill="1" applyBorder="1" applyAlignment="1" applyProtection="1">
      <alignment horizontal="center" vertical="center" wrapText="1"/>
    </xf>
    <xf numFmtId="0" fontId="109" fillId="0" borderId="140" xfId="0" applyFont="1" applyBorder="1" applyAlignment="1">
      <alignment horizontal="center" vertical="center"/>
    </xf>
    <xf numFmtId="0" fontId="109" fillId="0" borderId="137" xfId="0" applyFont="1" applyFill="1" applyBorder="1" applyAlignment="1">
      <alignment horizontal="center" vertical="center"/>
    </xf>
    <xf numFmtId="0" fontId="109" fillId="0" borderId="140" xfId="0" applyFont="1" applyFill="1" applyBorder="1" applyAlignment="1">
      <alignment horizontal="center" vertical="center"/>
    </xf>
    <xf numFmtId="0" fontId="109" fillId="0" borderId="38" xfId="0" applyFont="1" applyFill="1" applyBorder="1" applyAlignment="1">
      <alignment horizontal="center" vertical="center"/>
    </xf>
    <xf numFmtId="0" fontId="93" fillId="0" borderId="137" xfId="0" applyFont="1" applyBorder="1" applyAlignment="1">
      <alignment horizontal="left" vertical="center" wrapText="1"/>
    </xf>
    <xf numFmtId="0" fontId="93" fillId="0" borderId="140" xfId="0" applyFont="1" applyBorder="1" applyAlignment="1">
      <alignment horizontal="left" vertical="center" wrapText="1"/>
    </xf>
    <xf numFmtId="0" fontId="93" fillId="0" borderId="38" xfId="0" applyFont="1" applyBorder="1" applyAlignment="1">
      <alignment horizontal="left" vertical="center" wrapText="1"/>
    </xf>
    <xf numFmtId="0" fontId="97" fillId="0" borderId="113" xfId="0" applyFont="1" applyBorder="1" applyAlignment="1">
      <alignment horizontal="left" vertical="center"/>
    </xf>
    <xf numFmtId="0" fontId="97" fillId="0" borderId="114" xfId="0" applyFont="1" applyBorder="1" applyAlignment="1">
      <alignment horizontal="left" vertical="center"/>
    </xf>
    <xf numFmtId="0" fontId="96" fillId="0" borderId="116" xfId="0" applyFont="1" applyBorder="1" applyAlignment="1">
      <alignment horizontal="left" vertical="center" wrapText="1"/>
    </xf>
    <xf numFmtId="0" fontId="96" fillId="0" borderId="142" xfId="0" applyFont="1" applyBorder="1" applyAlignment="1">
      <alignment horizontal="left" vertical="center"/>
    </xf>
    <xf numFmtId="0" fontId="96" fillId="0" borderId="142" xfId="0" applyFont="1" applyBorder="1" applyAlignment="1">
      <alignment horizontal="left" vertical="center" wrapText="1"/>
    </xf>
    <xf numFmtId="0" fontId="97" fillId="0" borderId="116" xfId="0" applyFont="1" applyBorder="1" applyAlignment="1">
      <alignment horizontal="left" vertical="center"/>
    </xf>
    <xf numFmtId="0" fontId="97" fillId="0" borderId="142" xfId="0" applyFont="1" applyBorder="1" applyAlignment="1">
      <alignment horizontal="left" vertical="center"/>
    </xf>
    <xf numFmtId="0" fontId="97" fillId="0" borderId="118" xfId="0" applyFont="1" applyBorder="1" applyAlignment="1">
      <alignment horizontal="left" vertical="center"/>
    </xf>
    <xf numFmtId="0" fontId="97" fillId="0" borderId="36" xfId="0" applyFont="1" applyBorder="1" applyAlignment="1">
      <alignment horizontal="left" vertical="center"/>
    </xf>
    <xf numFmtId="0" fontId="1" fillId="0" borderId="144" xfId="0" applyFont="1" applyBorder="1" applyAlignment="1">
      <alignment horizontal="left" vertical="center"/>
    </xf>
    <xf numFmtId="0" fontId="1" fillId="0" borderId="145" xfId="0" applyFont="1" applyBorder="1" applyAlignment="1">
      <alignment horizontal="left" vertical="center"/>
    </xf>
    <xf numFmtId="0" fontId="1" fillId="0" borderId="146" xfId="0" applyFont="1" applyBorder="1" applyAlignment="1">
      <alignment horizontal="left" vertical="center"/>
    </xf>
    <xf numFmtId="0" fontId="109" fillId="104" borderId="144" xfId="0" applyFont="1" applyFill="1" applyBorder="1" applyAlignment="1">
      <alignment horizontal="left" vertical="center"/>
    </xf>
    <xf numFmtId="0" fontId="109" fillId="104" borderId="145" xfId="0" applyFont="1" applyFill="1" applyBorder="1" applyAlignment="1">
      <alignment horizontal="left" vertical="center"/>
    </xf>
    <xf numFmtId="0" fontId="109" fillId="104" borderId="146" xfId="0" applyFont="1" applyFill="1" applyBorder="1" applyAlignment="1">
      <alignment horizontal="left" vertical="center"/>
    </xf>
    <xf numFmtId="0" fontId="223" fillId="104" borderId="145" xfId="0" applyFont="1" applyFill="1" applyBorder="1" applyAlignment="1">
      <alignment horizontal="left" vertical="center"/>
    </xf>
    <xf numFmtId="0" fontId="223" fillId="104" borderId="146" xfId="0" applyFont="1" applyFill="1" applyBorder="1" applyAlignment="1">
      <alignment horizontal="left" vertical="center"/>
    </xf>
    <xf numFmtId="0" fontId="1" fillId="0" borderId="0" xfId="0" applyFont="1" applyAlignment="1">
      <alignment horizontal="justify" vertical="center" wrapText="1"/>
    </xf>
    <xf numFmtId="0" fontId="97" fillId="0" borderId="113" xfId="0" applyFont="1" applyBorder="1" applyAlignment="1">
      <alignment horizontal="center" vertical="center" wrapText="1"/>
    </xf>
    <xf numFmtId="0" fontId="97" fillId="0" borderId="114" xfId="0" applyFont="1" applyBorder="1" applyAlignment="1">
      <alignment horizontal="center" vertical="center"/>
    </xf>
    <xf numFmtId="0" fontId="97" fillId="0" borderId="115" xfId="0" applyFont="1" applyBorder="1" applyAlignment="1">
      <alignment horizontal="center" vertical="center"/>
    </xf>
    <xf numFmtId="0" fontId="4" fillId="0" borderId="0" xfId="0" applyFont="1" applyBorder="1" applyAlignment="1">
      <alignment horizontal="left" vertical="center" wrapText="1"/>
    </xf>
    <xf numFmtId="0" fontId="42" fillId="0" borderId="0" xfId="0" applyFont="1" applyBorder="1" applyAlignment="1">
      <alignment horizontal="center"/>
    </xf>
    <xf numFmtId="0" fontId="4" fillId="0" borderId="0" xfId="0" applyFont="1" applyBorder="1" applyAlignment="1">
      <alignment vertical="center" wrapText="1"/>
    </xf>
    <xf numFmtId="0" fontId="20" fillId="0" borderId="143" xfId="0" applyFont="1" applyFill="1" applyBorder="1" applyAlignment="1">
      <alignment horizontal="center" vertical="center" wrapText="1"/>
    </xf>
    <xf numFmtId="0" fontId="96" fillId="0" borderId="42" xfId="0" applyFont="1" applyFill="1" applyBorder="1" applyAlignment="1">
      <alignment horizontal="left" vertical="center"/>
    </xf>
    <xf numFmtId="0" fontId="96" fillId="0" borderId="58" xfId="0" applyFont="1" applyFill="1" applyBorder="1" applyAlignment="1">
      <alignment horizontal="left" vertical="center"/>
    </xf>
    <xf numFmtId="0" fontId="96" fillId="0" borderId="170" xfId="0" applyFont="1" applyFill="1" applyBorder="1" applyAlignment="1">
      <alignment horizontal="left" vertical="center"/>
    </xf>
    <xf numFmtId="0" fontId="96" fillId="0" borderId="10" xfId="0" applyFont="1" applyFill="1" applyBorder="1" applyAlignment="1">
      <alignment horizontal="left" vertical="center"/>
    </xf>
    <xf numFmtId="0" fontId="96" fillId="0" borderId="0" xfId="0" applyFont="1" applyFill="1" applyBorder="1" applyAlignment="1">
      <alignment horizontal="left" vertical="center"/>
    </xf>
    <xf numFmtId="0" fontId="96" fillId="0" borderId="32" xfId="0" applyFont="1" applyFill="1" applyBorder="1" applyAlignment="1">
      <alignment horizontal="left" vertical="center"/>
    </xf>
    <xf numFmtId="0" fontId="96" fillId="0" borderId="167" xfId="0" applyFont="1" applyFill="1" applyBorder="1" applyAlignment="1">
      <alignment horizontal="left" vertical="center"/>
    </xf>
    <xf numFmtId="0" fontId="96" fillId="0" borderId="168" xfId="0" applyFont="1" applyFill="1" applyBorder="1" applyAlignment="1">
      <alignment horizontal="left" vertical="center"/>
    </xf>
    <xf numFmtId="0" fontId="96" fillId="0" borderId="169" xfId="0" applyFont="1" applyFill="1" applyBorder="1" applyAlignment="1">
      <alignment horizontal="left" vertical="center"/>
    </xf>
    <xf numFmtId="0" fontId="96" fillId="0" borderId="42" xfId="0" applyFont="1" applyFill="1" applyBorder="1" applyAlignment="1">
      <alignment horizontal="center" vertical="center" wrapText="1"/>
    </xf>
    <xf numFmtId="0" fontId="96" fillId="0" borderId="58" xfId="0" applyFont="1" applyFill="1" applyBorder="1" applyAlignment="1">
      <alignment horizontal="center" vertical="center" wrapText="1"/>
    </xf>
    <xf numFmtId="0" fontId="96" fillId="0" borderId="170" xfId="0" applyFont="1" applyFill="1" applyBorder="1" applyAlignment="1">
      <alignment horizontal="center" vertical="center" wrapText="1"/>
    </xf>
    <xf numFmtId="0" fontId="96" fillId="0" borderId="10"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96" fillId="0" borderId="32" xfId="0" applyFont="1" applyFill="1" applyBorder="1" applyAlignment="1">
      <alignment horizontal="center" vertical="center" wrapText="1"/>
    </xf>
    <xf numFmtId="0" fontId="96" fillId="0" borderId="167" xfId="0" applyFont="1" applyFill="1" applyBorder="1" applyAlignment="1">
      <alignment horizontal="center" vertical="center" wrapText="1"/>
    </xf>
    <xf numFmtId="0" fontId="96" fillId="0" borderId="168" xfId="0" applyFont="1" applyFill="1" applyBorder="1" applyAlignment="1">
      <alignment horizontal="center" vertical="center" wrapText="1"/>
    </xf>
    <xf numFmtId="0" fontId="96" fillId="0" borderId="169" xfId="0" applyFont="1" applyFill="1" applyBorder="1" applyAlignment="1">
      <alignment horizontal="center" vertical="center" wrapText="1"/>
    </xf>
    <xf numFmtId="0" fontId="20" fillId="0" borderId="26" xfId="0" applyFont="1" applyFill="1" applyBorder="1" applyAlignment="1">
      <alignment horizontal="left" vertical="center" wrapText="1"/>
    </xf>
    <xf numFmtId="0" fontId="96" fillId="0" borderId="90" xfId="0" applyFont="1" applyFill="1" applyBorder="1" applyAlignment="1">
      <alignment horizontal="left" vertical="center" wrapText="1"/>
    </xf>
    <xf numFmtId="0" fontId="96" fillId="0" borderId="171" xfId="0" applyFont="1" applyFill="1" applyBorder="1" applyAlignment="1">
      <alignment horizontal="left" vertical="center" wrapText="1"/>
    </xf>
    <xf numFmtId="0" fontId="96" fillId="0" borderId="172" xfId="0" applyFont="1" applyFill="1" applyBorder="1" applyAlignment="1">
      <alignment horizontal="left" vertical="center" wrapText="1"/>
    </xf>
    <xf numFmtId="0" fontId="96" fillId="0" borderId="143" xfId="0" applyFont="1" applyFill="1" applyBorder="1" applyAlignment="1">
      <alignment horizontal="center" vertical="top" wrapText="1"/>
    </xf>
    <xf numFmtId="0" fontId="96" fillId="0" borderId="46" xfId="0" applyFont="1" applyFill="1" applyBorder="1" applyAlignment="1">
      <alignment horizontal="center" vertical="top" wrapText="1"/>
    </xf>
    <xf numFmtId="0" fontId="96" fillId="0" borderId="164" xfId="0" applyFont="1" applyFill="1" applyBorder="1" applyAlignment="1">
      <alignment horizontal="left" vertical="center"/>
    </xf>
    <xf numFmtId="0" fontId="96" fillId="0" borderId="165" xfId="0" applyFont="1" applyFill="1" applyBorder="1" applyAlignment="1">
      <alignment horizontal="left" vertical="center"/>
    </xf>
    <xf numFmtId="0" fontId="96" fillId="0" borderId="166" xfId="0" applyFont="1" applyFill="1" applyBorder="1" applyAlignment="1">
      <alignment horizontal="left" vertical="center"/>
    </xf>
    <xf numFmtId="0" fontId="96" fillId="0" borderId="41" xfId="0" applyFont="1" applyFill="1" applyBorder="1" applyAlignment="1">
      <alignment horizontal="center" vertical="center"/>
    </xf>
    <xf numFmtId="0" fontId="96" fillId="0" borderId="46" xfId="0" applyFont="1" applyFill="1" applyBorder="1" applyAlignment="1">
      <alignment horizontal="center" vertical="center"/>
    </xf>
    <xf numFmtId="0" fontId="96" fillId="0" borderId="163" xfId="0" applyFont="1" applyFill="1" applyBorder="1" applyAlignment="1">
      <alignment horizontal="center" vertical="center"/>
    </xf>
    <xf numFmtId="0" fontId="97" fillId="0" borderId="41" xfId="0" applyFont="1" applyFill="1" applyBorder="1" applyAlignment="1">
      <alignment horizontal="center" vertical="center"/>
    </xf>
    <xf numFmtId="0" fontId="97" fillId="0" borderId="46" xfId="0" applyFont="1" applyFill="1" applyBorder="1" applyAlignment="1">
      <alignment horizontal="center" vertical="center"/>
    </xf>
    <xf numFmtId="0" fontId="97" fillId="0" borderId="163" xfId="0" applyFont="1" applyFill="1" applyBorder="1" applyAlignment="1">
      <alignment horizontal="center" vertical="center"/>
    </xf>
    <xf numFmtId="0" fontId="96" fillId="0" borderId="42" xfId="0" applyFont="1" applyFill="1" applyBorder="1" applyAlignment="1">
      <alignment horizontal="center" vertical="center"/>
    </xf>
    <xf numFmtId="0" fontId="96" fillId="0" borderId="58" xfId="0" applyFont="1" applyFill="1" applyBorder="1" applyAlignment="1">
      <alignment horizontal="center" vertical="center"/>
    </xf>
    <xf numFmtId="0" fontId="96" fillId="0" borderId="170" xfId="0" applyFont="1" applyFill="1" applyBorder="1" applyAlignment="1">
      <alignment horizontal="center" vertical="center"/>
    </xf>
    <xf numFmtId="0" fontId="96" fillId="0" borderId="10" xfId="0" applyFont="1" applyFill="1" applyBorder="1" applyAlignment="1">
      <alignment horizontal="center" vertical="center"/>
    </xf>
    <xf numFmtId="0" fontId="96" fillId="0" borderId="0" xfId="0" applyFont="1" applyFill="1" applyBorder="1" applyAlignment="1">
      <alignment horizontal="center" vertical="center"/>
    </xf>
    <xf numFmtId="0" fontId="96" fillId="0" borderId="32" xfId="0" applyFont="1" applyFill="1" applyBorder="1" applyAlignment="1">
      <alignment horizontal="center" vertical="center"/>
    </xf>
    <xf numFmtId="0" fontId="96" fillId="0" borderId="167" xfId="0" applyFont="1" applyFill="1" applyBorder="1" applyAlignment="1">
      <alignment horizontal="center" vertical="center"/>
    </xf>
    <xf numFmtId="0" fontId="96" fillId="0" borderId="168" xfId="0" applyFont="1" applyFill="1" applyBorder="1" applyAlignment="1">
      <alignment horizontal="center" vertical="center"/>
    </xf>
    <xf numFmtId="0" fontId="96" fillId="0" borderId="169" xfId="0" applyFont="1" applyFill="1" applyBorder="1" applyAlignment="1">
      <alignment horizontal="center" vertical="center"/>
    </xf>
    <xf numFmtId="0" fontId="96" fillId="0" borderId="41" xfId="0" applyFont="1" applyFill="1" applyBorder="1" applyAlignment="1">
      <alignment horizontal="center"/>
    </xf>
    <xf numFmtId="0" fontId="96" fillId="0" borderId="46" xfId="0" applyFont="1" applyFill="1" applyBorder="1" applyAlignment="1">
      <alignment horizontal="center"/>
    </xf>
    <xf numFmtId="0" fontId="96" fillId="0" borderId="163" xfId="0" applyFont="1" applyFill="1" applyBorder="1" applyAlignment="1">
      <alignment horizontal="center"/>
    </xf>
    <xf numFmtId="0" fontId="4" fillId="0" borderId="21" xfId="0" applyFont="1" applyFill="1" applyBorder="1" applyAlignment="1">
      <alignment horizontal="left" vertical="center"/>
    </xf>
    <xf numFmtId="0" fontId="4" fillId="0" borderId="149" xfId="0" applyFont="1" applyFill="1" applyBorder="1" applyAlignment="1">
      <alignment horizontal="left" vertical="center"/>
    </xf>
    <xf numFmtId="0" fontId="20" fillId="0" borderId="164" xfId="0" applyFont="1" applyFill="1" applyBorder="1" applyAlignment="1">
      <alignment horizontal="left" vertical="center" wrapText="1"/>
    </xf>
    <xf numFmtId="0" fontId="20" fillId="0" borderId="165" xfId="0" applyFont="1" applyFill="1" applyBorder="1" applyAlignment="1">
      <alignment horizontal="left" vertical="center" wrapText="1"/>
    </xf>
    <xf numFmtId="0" fontId="20" fillId="0" borderId="166" xfId="0" applyFont="1" applyFill="1" applyBorder="1" applyAlignment="1">
      <alignment horizontal="left" vertical="center" wrapText="1"/>
    </xf>
    <xf numFmtId="0" fontId="6" fillId="0" borderId="137" xfId="0" applyFont="1" applyBorder="1" applyAlignment="1">
      <alignment horizontal="center" vertical="center"/>
    </xf>
    <xf numFmtId="0" fontId="6" fillId="0" borderId="140" xfId="0" applyFont="1" applyBorder="1" applyAlignment="1">
      <alignment horizontal="center" vertical="center"/>
    </xf>
    <xf numFmtId="0" fontId="6" fillId="0" borderId="173" xfId="0" applyFont="1" applyBorder="1" applyAlignment="1">
      <alignment horizontal="center" vertical="center"/>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167" xfId="0" applyFont="1" applyFill="1" applyBorder="1" applyAlignment="1">
      <alignment horizontal="center" vertical="center"/>
    </xf>
    <xf numFmtId="0" fontId="4" fillId="0" borderId="168" xfId="0" applyFont="1" applyFill="1" applyBorder="1" applyAlignment="1">
      <alignment horizontal="center" vertical="center"/>
    </xf>
    <xf numFmtId="0" fontId="4" fillId="0" borderId="169" xfId="0" applyFont="1" applyFill="1" applyBorder="1" applyAlignment="1">
      <alignment horizontal="center" vertical="center"/>
    </xf>
    <xf numFmtId="0" fontId="7" fillId="0" borderId="46" xfId="0" applyFont="1" applyFill="1" applyBorder="1" applyAlignment="1">
      <alignment horizontal="center" vertical="center"/>
    </xf>
    <xf numFmtId="0" fontId="7" fillId="0" borderId="163" xfId="0" applyFont="1" applyFill="1" applyBorder="1" applyAlignment="1">
      <alignment horizontal="center" vertical="center"/>
    </xf>
    <xf numFmtId="0" fontId="96" fillId="0" borderId="0" xfId="0" applyFont="1" applyBorder="1" applyAlignment="1">
      <alignment horizontal="left" vertical="center" wrapText="1"/>
    </xf>
    <xf numFmtId="0" fontId="1" fillId="0" borderId="0" xfId="0" applyFont="1" applyBorder="1" applyAlignment="1">
      <alignment horizontal="center"/>
    </xf>
    <xf numFmtId="0" fontId="109" fillId="0" borderId="42" xfId="0" applyFont="1" applyFill="1" applyBorder="1" applyAlignment="1">
      <alignment horizontal="center" vertical="center" wrapText="1"/>
    </xf>
    <xf numFmtId="0" fontId="109" fillId="0" borderId="58" xfId="0" applyFont="1" applyFill="1" applyBorder="1" applyAlignment="1">
      <alignment horizontal="center" vertical="center" wrapText="1"/>
    </xf>
    <xf numFmtId="0" fontId="109" fillId="0" borderId="170" xfId="0" applyFont="1" applyFill="1" applyBorder="1" applyAlignment="1">
      <alignment horizontal="center" vertical="center" wrapText="1"/>
    </xf>
    <xf numFmtId="0" fontId="109" fillId="0" borderId="10"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109" fillId="0" borderId="32" xfId="0" applyFont="1" applyFill="1" applyBorder="1" applyAlignment="1">
      <alignment horizontal="center" vertical="center" wrapText="1"/>
    </xf>
    <xf numFmtId="0" fontId="109" fillId="0" borderId="167" xfId="0" applyFont="1" applyFill="1" applyBorder="1" applyAlignment="1">
      <alignment horizontal="center" vertical="center" wrapText="1"/>
    </xf>
    <xf numFmtId="0" fontId="109" fillId="0" borderId="168" xfId="0" applyFont="1" applyFill="1" applyBorder="1" applyAlignment="1">
      <alignment horizontal="center" vertical="center" wrapText="1"/>
    </xf>
    <xf numFmtId="0" fontId="109" fillId="0" borderId="169" xfId="0" applyFont="1" applyFill="1" applyBorder="1" applyAlignment="1">
      <alignment horizontal="center" vertical="center" wrapText="1"/>
    </xf>
    <xf numFmtId="0" fontId="96" fillId="0" borderId="41" xfId="0" applyFont="1" applyFill="1" applyBorder="1" applyAlignment="1">
      <alignment horizontal="center" vertical="center" wrapText="1"/>
    </xf>
    <xf numFmtId="0" fontId="4" fillId="0" borderId="90" xfId="0" applyFont="1" applyFill="1" applyBorder="1" applyAlignment="1">
      <alignment horizontal="left" vertical="center"/>
    </xf>
    <xf numFmtId="0" fontId="4" fillId="0" borderId="171" xfId="0" applyFont="1" applyFill="1" applyBorder="1" applyAlignment="1">
      <alignment horizontal="left" vertical="center"/>
    </xf>
    <xf numFmtId="0" fontId="4" fillId="0" borderId="172" xfId="0" applyFont="1" applyFill="1" applyBorder="1" applyAlignment="1">
      <alignment horizontal="left" vertical="center"/>
    </xf>
    <xf numFmtId="0" fontId="96" fillId="0" borderId="27" xfId="0" applyFont="1" applyFill="1" applyBorder="1" applyAlignment="1">
      <alignment horizontal="left" vertical="center"/>
    </xf>
    <xf numFmtId="0" fontId="20" fillId="0" borderId="142" xfId="0" applyFont="1" applyFill="1" applyBorder="1" applyAlignment="1">
      <alignment horizontal="left" vertical="center" wrapText="1"/>
    </xf>
    <xf numFmtId="0" fontId="6" fillId="0" borderId="157" xfId="0" applyFont="1" applyBorder="1" applyAlignment="1">
      <alignment horizontal="center" vertical="center"/>
    </xf>
    <xf numFmtId="0" fontId="6" fillId="0" borderId="38" xfId="0" applyFont="1" applyBorder="1" applyAlignment="1">
      <alignment horizontal="center" vertical="center"/>
    </xf>
    <xf numFmtId="0" fontId="96" fillId="0" borderId="42" xfId="0" applyFont="1" applyFill="1" applyBorder="1" applyAlignment="1">
      <alignment horizontal="left" vertical="center" wrapText="1"/>
    </xf>
    <xf numFmtId="0" fontId="96" fillId="0" borderId="58" xfId="0" applyFont="1" applyFill="1" applyBorder="1" applyAlignment="1">
      <alignment horizontal="left" vertical="center" wrapText="1"/>
    </xf>
    <xf numFmtId="0" fontId="96" fillId="0" borderId="170" xfId="0" applyFont="1" applyFill="1" applyBorder="1" applyAlignment="1">
      <alignment horizontal="left" vertical="center" wrapText="1"/>
    </xf>
    <xf numFmtId="0" fontId="96" fillId="0" borderId="167" xfId="0" applyFont="1" applyFill="1" applyBorder="1" applyAlignment="1">
      <alignment horizontal="left" vertical="center" wrapText="1"/>
    </xf>
    <xf numFmtId="0" fontId="96" fillId="0" borderId="168" xfId="0" applyFont="1" applyFill="1" applyBorder="1" applyAlignment="1">
      <alignment horizontal="left" vertical="center" wrapText="1"/>
    </xf>
    <xf numFmtId="0" fontId="96" fillId="0" borderId="169" xfId="0" applyFont="1" applyFill="1" applyBorder="1" applyAlignment="1">
      <alignment horizontal="left" vertical="center" wrapText="1"/>
    </xf>
    <xf numFmtId="0" fontId="20" fillId="0" borderId="33"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55" xfId="0" applyFont="1" applyFill="1" applyBorder="1" applyAlignment="1">
      <alignment horizontal="left" vertical="center" wrapText="1"/>
    </xf>
    <xf numFmtId="0" fontId="4" fillId="0" borderId="46" xfId="0" applyFont="1" applyFill="1" applyBorder="1" applyAlignment="1">
      <alignment horizontal="center" vertical="center"/>
    </xf>
    <xf numFmtId="0" fontId="20" fillId="0" borderId="162" xfId="0" applyFont="1" applyFill="1" applyBorder="1" applyAlignment="1">
      <alignment horizontal="left" vertical="center" wrapText="1"/>
    </xf>
    <xf numFmtId="0" fontId="20" fillId="0" borderId="141" xfId="0" applyFont="1" applyFill="1" applyBorder="1" applyAlignment="1">
      <alignment horizontal="left" vertical="center" wrapText="1"/>
    </xf>
    <xf numFmtId="0" fontId="20" fillId="0" borderId="159" xfId="0" applyFont="1" applyFill="1" applyBorder="1" applyAlignment="1">
      <alignment horizontal="left" vertical="center" wrapText="1"/>
    </xf>
    <xf numFmtId="0" fontId="20" fillId="0" borderId="41" xfId="0" applyFont="1" applyBorder="1" applyAlignment="1">
      <alignment horizontal="center" vertical="top" wrapText="1"/>
    </xf>
    <xf numFmtId="0" fontId="20" fillId="0" borderId="46" xfId="0" applyFont="1" applyBorder="1" applyAlignment="1">
      <alignment horizontal="center" vertical="top" wrapText="1"/>
    </xf>
    <xf numFmtId="0" fontId="20" fillId="0" borderId="163" xfId="0" applyFont="1" applyBorder="1" applyAlignment="1">
      <alignment horizontal="center" vertical="top" wrapText="1"/>
    </xf>
    <xf numFmtId="0" fontId="20" fillId="66" borderId="11"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66" borderId="17" xfId="0" applyFont="1" applyFill="1" applyBorder="1" applyAlignment="1">
      <alignment horizontal="center" vertical="center" wrapText="1"/>
    </xf>
    <xf numFmtId="0" fontId="4" fillId="66" borderId="29" xfId="0" applyFont="1" applyFill="1" applyBorder="1" applyAlignment="1">
      <alignment horizontal="center" vertical="center" wrapText="1"/>
    </xf>
    <xf numFmtId="0" fontId="4" fillId="66" borderId="30" xfId="0" applyFont="1" applyFill="1" applyBorder="1" applyAlignment="1">
      <alignment horizontal="center" vertical="center" wrapText="1"/>
    </xf>
    <xf numFmtId="0" fontId="4" fillId="66" borderId="11" xfId="0" applyFont="1" applyFill="1" applyBorder="1" applyAlignment="1">
      <alignment horizontal="center" vertical="center" wrapText="1"/>
    </xf>
    <xf numFmtId="0" fontId="4" fillId="0" borderId="11" xfId="0" applyFont="1" applyBorder="1" applyAlignment="1">
      <alignment horizontal="center" vertical="center"/>
    </xf>
    <xf numFmtId="0" fontId="4" fillId="0" borderId="11" xfId="0" applyFont="1" applyFill="1" applyBorder="1" applyAlignment="1">
      <alignment horizontal="center" vertical="center" wrapText="1"/>
    </xf>
    <xf numFmtId="0" fontId="4" fillId="103" borderId="144" xfId="0" applyFont="1" applyFill="1" applyBorder="1" applyAlignment="1">
      <alignment horizontal="center" vertical="center" wrapText="1"/>
    </xf>
    <xf numFmtId="0" fontId="4" fillId="103" borderId="146" xfId="0" applyFont="1" applyFill="1" applyBorder="1" applyAlignment="1">
      <alignment horizontal="center" vertical="center" wrapText="1"/>
    </xf>
    <xf numFmtId="0" fontId="165" fillId="66" borderId="17" xfId="0" applyFont="1" applyFill="1" applyBorder="1" applyAlignment="1">
      <alignment horizontal="center" vertical="center" wrapText="1"/>
    </xf>
    <xf numFmtId="0" fontId="165" fillId="66" borderId="29" xfId="0" applyFont="1" applyFill="1" applyBorder="1" applyAlignment="1">
      <alignment horizontal="center" vertical="center" wrapText="1"/>
    </xf>
    <xf numFmtId="0" fontId="165" fillId="66" borderId="3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25" borderId="17" xfId="0" applyFont="1" applyFill="1" applyBorder="1" applyAlignment="1">
      <alignment horizontal="center" vertical="center" wrapText="1"/>
    </xf>
    <xf numFmtId="0" fontId="4" fillId="25" borderId="29" xfId="0" applyFont="1" applyFill="1" applyBorder="1" applyAlignment="1">
      <alignment horizontal="center" vertical="center" wrapText="1"/>
    </xf>
    <xf numFmtId="0" fontId="4" fillId="25" borderId="30" xfId="0" applyFont="1" applyFill="1" applyBorder="1" applyAlignment="1">
      <alignment horizontal="center" vertical="center" wrapText="1"/>
    </xf>
    <xf numFmtId="0" fontId="4" fillId="26" borderId="17" xfId="0" applyFont="1" applyFill="1" applyBorder="1" applyAlignment="1">
      <alignment horizontal="center" vertical="center" wrapText="1"/>
    </xf>
    <xf numFmtId="0" fontId="4" fillId="26" borderId="29" xfId="0" applyFont="1" applyFill="1" applyBorder="1" applyAlignment="1">
      <alignment horizontal="center" vertical="center" wrapText="1"/>
    </xf>
    <xf numFmtId="0" fontId="4" fillId="26" borderId="30" xfId="0" applyFont="1" applyFill="1" applyBorder="1" applyAlignment="1">
      <alignment horizontal="center" vertical="center" wrapText="1"/>
    </xf>
    <xf numFmtId="0" fontId="4" fillId="88" borderId="144" xfId="0" applyFont="1" applyFill="1" applyBorder="1" applyAlignment="1">
      <alignment horizontal="left" vertical="center" wrapText="1"/>
    </xf>
    <xf numFmtId="0" fontId="4" fillId="88" borderId="145" xfId="0" applyFont="1" applyFill="1" applyBorder="1" applyAlignment="1">
      <alignment horizontal="left" vertical="center" wrapText="1"/>
    </xf>
    <xf numFmtId="0" fontId="4" fillId="88" borderId="146" xfId="0" applyFont="1" applyFill="1" applyBorder="1" applyAlignment="1">
      <alignment horizontal="left" vertical="center" wrapText="1"/>
    </xf>
    <xf numFmtId="0" fontId="20" fillId="66" borderId="145" xfId="0" applyFont="1" applyFill="1" applyBorder="1" applyAlignment="1">
      <alignment horizontal="center" vertical="center" wrapText="1"/>
    </xf>
    <xf numFmtId="0" fontId="20" fillId="66" borderId="146" xfId="0" applyFont="1" applyFill="1" applyBorder="1" applyAlignment="1">
      <alignment horizontal="center" vertical="center" wrapText="1"/>
    </xf>
    <xf numFmtId="0" fontId="4" fillId="25" borderId="162" xfId="0" applyFont="1" applyFill="1" applyBorder="1" applyAlignment="1">
      <alignment horizontal="center" vertical="center" wrapText="1"/>
    </xf>
    <xf numFmtId="0" fontId="4" fillId="25" borderId="141" xfId="0" applyFont="1" applyFill="1" applyBorder="1" applyAlignment="1">
      <alignment horizontal="center" vertical="center" wrapText="1"/>
    </xf>
    <xf numFmtId="0" fontId="4" fillId="25" borderId="159" xfId="0" applyFont="1" applyFill="1" applyBorder="1" applyAlignment="1">
      <alignment horizontal="center" vertical="center" wrapText="1"/>
    </xf>
    <xf numFmtId="0" fontId="4" fillId="68" borderId="18" xfId="0" applyFont="1" applyFill="1" applyBorder="1" applyAlignment="1">
      <alignment horizontal="center" vertical="center" wrapText="1"/>
    </xf>
    <xf numFmtId="0" fontId="4" fillId="24" borderId="19" xfId="0" applyFont="1" applyFill="1" applyBorder="1" applyAlignment="1">
      <alignment horizontal="center" vertical="center" wrapText="1"/>
    </xf>
    <xf numFmtId="0" fontId="4" fillId="88" borderId="17" xfId="0" applyFont="1" applyFill="1" applyBorder="1" applyAlignment="1">
      <alignment horizontal="center" vertical="center" wrapText="1"/>
    </xf>
    <xf numFmtId="0" fontId="4" fillId="88" borderId="29" xfId="0" applyFont="1" applyFill="1" applyBorder="1" applyAlignment="1">
      <alignment horizontal="center" vertical="center" wrapText="1"/>
    </xf>
    <xf numFmtId="0" fontId="4" fillId="88" borderId="30" xfId="0" applyFont="1" applyFill="1" applyBorder="1" applyAlignment="1">
      <alignment horizontal="center" vertical="center" wrapText="1"/>
    </xf>
    <xf numFmtId="0" fontId="94" fillId="81" borderId="17" xfId="0" applyFont="1" applyFill="1" applyBorder="1" applyAlignment="1">
      <alignment horizontal="center" vertical="center" wrapText="1"/>
    </xf>
    <xf numFmtId="0" fontId="94" fillId="81" borderId="29" xfId="0" applyFont="1" applyFill="1" applyBorder="1" applyAlignment="1">
      <alignment horizontal="center" vertical="center"/>
    </xf>
    <xf numFmtId="0" fontId="94" fillId="81" borderId="30" xfId="0" applyFont="1" applyFill="1" applyBorder="1" applyAlignment="1">
      <alignment horizontal="center" vertical="center"/>
    </xf>
    <xf numFmtId="0" fontId="4" fillId="0" borderId="31"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26" borderId="11" xfId="0" applyFont="1" applyFill="1" applyBorder="1" applyAlignment="1">
      <alignment horizontal="center" vertical="center" wrapText="1"/>
    </xf>
    <xf numFmtId="0" fontId="4" fillId="24" borderId="17" xfId="0" applyFont="1" applyFill="1" applyBorder="1" applyAlignment="1">
      <alignment horizontal="center" vertical="center" wrapText="1"/>
    </xf>
    <xf numFmtId="0" fontId="4" fillId="24" borderId="29" xfId="0" applyFont="1" applyFill="1" applyBorder="1" applyAlignment="1">
      <alignment horizontal="center" vertical="center"/>
    </xf>
    <xf numFmtId="0" fontId="4" fillId="24" borderId="30" xfId="0" applyFont="1" applyFill="1" applyBorder="1" applyAlignment="1">
      <alignment horizontal="center" vertical="center"/>
    </xf>
    <xf numFmtId="0" fontId="4" fillId="24" borderId="11" xfId="0" applyFont="1" applyFill="1" applyBorder="1" applyAlignment="1">
      <alignment horizontal="center" vertical="center" wrapText="1"/>
    </xf>
    <xf numFmtId="0" fontId="4" fillId="24" borderId="11" xfId="0" applyFont="1" applyFill="1" applyBorder="1" applyAlignment="1">
      <alignment horizontal="center" vertical="center"/>
    </xf>
    <xf numFmtId="0" fontId="4" fillId="25" borderId="11" xfId="0" applyFont="1" applyFill="1" applyBorder="1" applyAlignment="1">
      <alignment horizontal="center" vertical="center" wrapText="1"/>
    </xf>
    <xf numFmtId="0" fontId="4" fillId="25" borderId="20" xfId="0" applyFont="1" applyFill="1" applyBorder="1" applyAlignment="1">
      <alignment horizontal="center" vertical="center" wrapText="1"/>
    </xf>
    <xf numFmtId="0" fontId="4" fillId="25" borderId="22" xfId="0" applyFont="1" applyFill="1" applyBorder="1" applyAlignment="1">
      <alignment horizontal="center" vertical="center" wrapText="1"/>
    </xf>
    <xf numFmtId="0" fontId="4" fillId="25" borderId="31"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22" xfId="0" applyFont="1" applyFill="1" applyBorder="1" applyAlignment="1">
      <alignment horizontal="center" vertical="center" wrapText="1"/>
    </xf>
    <xf numFmtId="0" fontId="4"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4" fillId="66" borderId="33" xfId="0" applyFont="1" applyFill="1" applyBorder="1" applyAlignment="1">
      <alignment horizontal="center" vertical="center" wrapText="1"/>
    </xf>
    <xf numFmtId="0" fontId="4" fillId="66" borderId="55" xfId="0" applyFont="1" applyFill="1" applyBorder="1" applyAlignment="1">
      <alignment horizontal="center" vertical="center"/>
    </xf>
    <xf numFmtId="0" fontId="4" fillId="61" borderId="17" xfId="0" applyFont="1" applyFill="1" applyBorder="1" applyAlignment="1">
      <alignment horizontal="center" vertical="center" wrapText="1"/>
    </xf>
    <xf numFmtId="0" fontId="4" fillId="61" borderId="29" xfId="0" applyFont="1" applyFill="1" applyBorder="1" applyAlignment="1">
      <alignment horizontal="center" vertical="center"/>
    </xf>
    <xf numFmtId="0" fontId="96" fillId="0" borderId="11" xfId="0" applyFont="1" applyBorder="1" applyAlignment="1">
      <alignment horizontal="center" vertical="center" wrapText="1"/>
    </xf>
    <xf numFmtId="0" fontId="20" fillId="81" borderId="11" xfId="0" applyFont="1" applyFill="1" applyBorder="1" applyAlignment="1">
      <alignment horizontal="center" vertical="center" wrapText="1"/>
    </xf>
    <xf numFmtId="0" fontId="20" fillId="61" borderId="17" xfId="0" applyFont="1" applyFill="1" applyBorder="1" applyAlignment="1">
      <alignment horizontal="center" vertical="center" wrapText="1"/>
    </xf>
    <xf numFmtId="0" fontId="20" fillId="61" borderId="29" xfId="0" applyFont="1" applyFill="1" applyBorder="1" applyAlignment="1">
      <alignment horizontal="center" vertical="center"/>
    </xf>
    <xf numFmtId="0" fontId="20" fillId="61" borderId="30" xfId="0" applyFont="1" applyFill="1" applyBorder="1" applyAlignment="1">
      <alignment horizontal="center" vertical="center"/>
    </xf>
    <xf numFmtId="0" fontId="96" fillId="0" borderId="19"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4" fillId="26" borderId="144" xfId="0" applyFont="1" applyFill="1" applyBorder="1" applyAlignment="1">
      <alignment horizontal="center" vertical="center" wrapText="1"/>
    </xf>
    <xf numFmtId="0" fontId="4" fillId="26" borderId="145" xfId="0" applyFont="1" applyFill="1" applyBorder="1" applyAlignment="1">
      <alignment horizontal="center" vertical="center" wrapText="1"/>
    </xf>
    <xf numFmtId="0" fontId="4" fillId="26" borderId="146" xfId="0" applyFont="1" applyFill="1" applyBorder="1" applyAlignment="1">
      <alignment horizontal="center" vertical="center" wrapText="1"/>
    </xf>
    <xf numFmtId="0" fontId="0" fillId="0" borderId="11" xfId="0" applyBorder="1" applyAlignment="1">
      <alignment horizontal="center" vertical="center" wrapText="1"/>
    </xf>
    <xf numFmtId="0" fontId="4" fillId="61" borderId="29" xfId="0" applyFont="1" applyFill="1" applyBorder="1" applyAlignment="1">
      <alignment horizontal="center" vertical="center" wrapText="1"/>
    </xf>
    <xf numFmtId="0" fontId="4" fillId="61" borderId="30" xfId="0" applyFont="1" applyFill="1" applyBorder="1" applyAlignment="1">
      <alignment horizontal="center" vertical="center" wrapText="1"/>
    </xf>
    <xf numFmtId="0" fontId="20" fillId="66" borderId="17" xfId="0" applyFont="1" applyFill="1" applyBorder="1" applyAlignment="1">
      <alignment horizontal="center" vertical="center" wrapText="1"/>
    </xf>
    <xf numFmtId="0" fontId="20" fillId="66" borderId="29" xfId="0" applyFont="1" applyFill="1" applyBorder="1" applyAlignment="1">
      <alignment horizontal="center" vertical="center" wrapText="1"/>
    </xf>
    <xf numFmtId="0" fontId="20" fillId="66" borderId="30" xfId="0" applyFont="1" applyFill="1" applyBorder="1" applyAlignment="1">
      <alignment horizontal="center" vertical="center" wrapText="1"/>
    </xf>
    <xf numFmtId="0" fontId="20" fillId="81" borderId="17" xfId="0" applyFont="1" applyFill="1" applyBorder="1" applyAlignment="1">
      <alignment horizontal="center" vertical="center" wrapText="1"/>
    </xf>
    <xf numFmtId="0" fontId="20" fillId="81" borderId="29" xfId="0" applyFont="1" applyFill="1" applyBorder="1" applyAlignment="1">
      <alignment horizontal="center" vertical="center" wrapText="1"/>
    </xf>
    <xf numFmtId="0" fontId="20" fillId="81" borderId="30" xfId="0" applyFont="1" applyFill="1" applyBorder="1" applyAlignment="1">
      <alignment horizontal="center" vertical="center" wrapText="1"/>
    </xf>
    <xf numFmtId="0" fontId="4" fillId="66" borderId="144" xfId="0" applyFont="1" applyFill="1" applyBorder="1" applyAlignment="1">
      <alignment horizontal="center" vertical="center" wrapText="1"/>
    </xf>
    <xf numFmtId="0" fontId="4" fillId="66" borderId="145" xfId="0" applyFont="1" applyFill="1" applyBorder="1" applyAlignment="1">
      <alignment horizontal="center" vertical="center" wrapText="1"/>
    </xf>
    <xf numFmtId="0" fontId="4" fillId="66" borderId="146" xfId="0" applyFont="1" applyFill="1" applyBorder="1" applyAlignment="1">
      <alignment horizontal="center" vertical="center" wrapText="1"/>
    </xf>
    <xf numFmtId="0" fontId="19" fillId="66" borderId="17" xfId="0" applyFont="1" applyFill="1" applyBorder="1" applyAlignment="1">
      <alignment horizontal="center" vertical="center" wrapText="1"/>
    </xf>
    <xf numFmtId="0" fontId="19" fillId="66" borderId="29" xfId="0" applyFont="1" applyFill="1" applyBorder="1" applyAlignment="1">
      <alignment horizontal="center" vertical="center" wrapText="1"/>
    </xf>
    <xf numFmtId="0" fontId="19" fillId="66" borderId="30" xfId="0" applyFont="1" applyFill="1" applyBorder="1" applyAlignment="1">
      <alignment horizontal="center" vertical="center" wrapText="1"/>
    </xf>
    <xf numFmtId="0" fontId="167" fillId="66" borderId="11" xfId="0" applyFont="1" applyFill="1" applyBorder="1" applyAlignment="1">
      <alignment horizontal="center" vertical="center" wrapText="1"/>
    </xf>
    <xf numFmtId="0" fontId="4" fillId="61" borderId="11"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68" borderId="144" xfId="0" applyFont="1" applyFill="1" applyBorder="1" applyAlignment="1">
      <alignment horizontal="center" vertical="center" wrapText="1"/>
    </xf>
    <xf numFmtId="0" fontId="4" fillId="68" borderId="145" xfId="0" applyFont="1" applyFill="1" applyBorder="1" applyAlignment="1">
      <alignment horizontal="center" vertical="center" wrapText="1"/>
    </xf>
    <xf numFmtId="0" fontId="4" fillId="68" borderId="146" xfId="0" applyFont="1" applyFill="1" applyBorder="1" applyAlignment="1">
      <alignment horizontal="center" vertical="center" wrapText="1"/>
    </xf>
    <xf numFmtId="0" fontId="167" fillId="26" borderId="144" xfId="0" applyFont="1" applyFill="1" applyBorder="1" applyAlignment="1">
      <alignment horizontal="center" vertical="center" wrapText="1"/>
    </xf>
    <xf numFmtId="0" fontId="167" fillId="26" borderId="145" xfId="0" applyFont="1" applyFill="1" applyBorder="1" applyAlignment="1">
      <alignment horizontal="center" vertical="center" wrapText="1"/>
    </xf>
    <xf numFmtId="0" fontId="167" fillId="26" borderId="146" xfId="0" applyFont="1" applyFill="1" applyBorder="1" applyAlignment="1">
      <alignment horizontal="center" vertical="center" wrapText="1"/>
    </xf>
    <xf numFmtId="0" fontId="0" fillId="0" borderId="11" xfId="0" applyBorder="1" applyAlignment="1">
      <alignment horizontal="center" vertical="center"/>
    </xf>
    <xf numFmtId="0" fontId="4" fillId="66" borderId="18"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55" xfId="0" applyFont="1" applyBorder="1" applyAlignment="1">
      <alignment horizontal="center" vertical="center" wrapText="1"/>
    </xf>
    <xf numFmtId="0" fontId="0" fillId="0" borderId="30" xfId="0" applyBorder="1" applyAlignment="1">
      <alignment horizontal="center" vertical="center"/>
    </xf>
    <xf numFmtId="0" fontId="4" fillId="0" borderId="20" xfId="0" applyFont="1" applyBorder="1" applyAlignment="1">
      <alignment horizontal="center" vertical="center"/>
    </xf>
    <xf numFmtId="0" fontId="4" fillId="0" borderId="0" xfId="0" applyFont="1" applyBorder="1" applyAlignment="1">
      <alignment horizontal="center" vertical="center"/>
    </xf>
    <xf numFmtId="0" fontId="18" fillId="66" borderId="17" xfId="0" applyFont="1" applyFill="1" applyBorder="1" applyAlignment="1">
      <alignment horizontal="center" vertical="center" wrapText="1"/>
    </xf>
    <xf numFmtId="0" fontId="18" fillId="66" borderId="29" xfId="0" applyFont="1" applyFill="1" applyBorder="1" applyAlignment="1">
      <alignment horizontal="center" vertical="center" wrapText="1"/>
    </xf>
    <xf numFmtId="0" fontId="18" fillId="66" borderId="30" xfId="0" applyFont="1" applyFill="1" applyBorder="1" applyAlignment="1">
      <alignment horizontal="center" vertical="center" wrapText="1"/>
    </xf>
    <xf numFmtId="0" fontId="4" fillId="68" borderId="17" xfId="0" applyFont="1" applyFill="1" applyBorder="1" applyAlignment="1">
      <alignment horizontal="center" vertical="center" wrapText="1"/>
    </xf>
    <xf numFmtId="0" fontId="4" fillId="68" borderId="29" xfId="0" applyFont="1" applyFill="1" applyBorder="1" applyAlignment="1">
      <alignment horizontal="center" vertical="center"/>
    </xf>
    <xf numFmtId="0" fontId="4" fillId="68" borderId="30" xfId="0" applyFont="1" applyFill="1" applyBorder="1" applyAlignment="1">
      <alignment horizontal="center" vertical="center"/>
    </xf>
    <xf numFmtId="0" fontId="20" fillId="66" borderId="144" xfId="0" applyFont="1" applyFill="1" applyBorder="1" applyAlignment="1">
      <alignment horizontal="center" vertical="center" wrapText="1"/>
    </xf>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68" borderId="162" xfId="0" applyFont="1" applyFill="1" applyBorder="1" applyAlignment="1">
      <alignment horizontal="center" vertical="center" wrapText="1"/>
    </xf>
    <xf numFmtId="0" fontId="4" fillId="68" borderId="141" xfId="0" applyFont="1" applyFill="1" applyBorder="1" applyAlignment="1">
      <alignment horizontal="center" vertical="center" wrapText="1"/>
    </xf>
    <xf numFmtId="0" fontId="4" fillId="68" borderId="159" xfId="0" applyFont="1" applyFill="1" applyBorder="1" applyAlignment="1">
      <alignment horizontal="center" vertical="center" wrapText="1"/>
    </xf>
    <xf numFmtId="0" fontId="96" fillId="66" borderId="144" xfId="0" applyFont="1" applyFill="1" applyBorder="1" applyAlignment="1">
      <alignment horizontal="center" vertical="center" wrapText="1"/>
    </xf>
    <xf numFmtId="0" fontId="96" fillId="66" borderId="145" xfId="0" applyFont="1" applyFill="1" applyBorder="1" applyAlignment="1">
      <alignment horizontal="center" vertical="center" wrapText="1"/>
    </xf>
    <xf numFmtId="0" fontId="96" fillId="66" borderId="146" xfId="0" applyFont="1" applyFill="1" applyBorder="1" applyAlignment="1">
      <alignment horizontal="center" vertical="center" wrapText="1"/>
    </xf>
    <xf numFmtId="0" fontId="4" fillId="66" borderId="21" xfId="0" applyFont="1" applyFill="1" applyBorder="1" applyAlignment="1">
      <alignment horizontal="center" vertical="center" wrapText="1"/>
    </xf>
    <xf numFmtId="0" fontId="4" fillId="66" borderId="55" xfId="0" applyFont="1" applyFill="1" applyBorder="1" applyAlignment="1">
      <alignment horizontal="center" vertical="center" wrapText="1"/>
    </xf>
    <xf numFmtId="0" fontId="4" fillId="66" borderId="29" xfId="0" applyFont="1" applyFill="1" applyBorder="1" applyAlignment="1">
      <alignment horizontal="center" vertical="center"/>
    </xf>
    <xf numFmtId="0" fontId="4" fillId="66" borderId="30" xfId="0" applyFont="1" applyFill="1" applyBorder="1" applyAlignment="1">
      <alignment horizontal="center" vertical="center"/>
    </xf>
    <xf numFmtId="0" fontId="4" fillId="68" borderId="20" xfId="0" applyFont="1" applyFill="1" applyBorder="1" applyAlignment="1">
      <alignment horizontal="center" vertical="center" wrapText="1"/>
    </xf>
    <xf numFmtId="0" fontId="4" fillId="68" borderId="22" xfId="0" applyFont="1" applyFill="1" applyBorder="1" applyAlignment="1">
      <alignment horizontal="center" vertical="center"/>
    </xf>
    <xf numFmtId="0" fontId="4" fillId="68" borderId="31" xfId="0" applyFont="1" applyFill="1" applyBorder="1" applyAlignment="1">
      <alignment horizontal="center" vertical="center"/>
    </xf>
    <xf numFmtId="0" fontId="4" fillId="0" borderId="0" xfId="0" applyFont="1" applyFill="1" applyBorder="1" applyAlignment="1">
      <alignment horizontal="center" vertical="center" wrapText="1"/>
    </xf>
    <xf numFmtId="0" fontId="9" fillId="25" borderId="17" xfId="0" applyFont="1" applyFill="1" applyBorder="1" applyAlignment="1">
      <alignment horizontal="center" vertical="center" wrapText="1"/>
    </xf>
    <xf numFmtId="0" fontId="9" fillId="25" borderId="30" xfId="0" applyFont="1" applyFill="1" applyBorder="1" applyAlignment="1">
      <alignment horizontal="center" vertical="center" wrapText="1"/>
    </xf>
    <xf numFmtId="0" fontId="4" fillId="0" borderId="32"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10" xfId="0" applyFont="1" applyBorder="1" applyAlignment="1">
      <alignment horizontal="center" vertical="center" wrapText="1"/>
    </xf>
    <xf numFmtId="0" fontId="4" fillId="25" borderId="144" xfId="0" applyFont="1" applyFill="1" applyBorder="1" applyAlignment="1">
      <alignment horizontal="center" vertical="center" wrapText="1"/>
    </xf>
    <xf numFmtId="0" fontId="4" fillId="25" borderId="145" xfId="0" applyFont="1" applyFill="1" applyBorder="1" applyAlignment="1">
      <alignment horizontal="center" vertical="center" wrapText="1"/>
    </xf>
    <xf numFmtId="0" fontId="4" fillId="25" borderId="146" xfId="0" applyFont="1" applyFill="1" applyBorder="1" applyAlignment="1">
      <alignment horizontal="center" vertical="center" wrapText="1"/>
    </xf>
    <xf numFmtId="0" fontId="4" fillId="80" borderId="144" xfId="0" applyFont="1" applyFill="1" applyBorder="1" applyAlignment="1">
      <alignment horizontal="center" vertical="center" wrapText="1"/>
    </xf>
    <xf numFmtId="0" fontId="4" fillId="80" borderId="146" xfId="0" applyFont="1" applyFill="1" applyBorder="1" applyAlignment="1">
      <alignment horizontal="center" vertical="center" wrapText="1"/>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0" fontId="5" fillId="61" borderId="0" xfId="0" applyFont="1" applyFill="1" applyBorder="1" applyAlignment="1">
      <alignment horizontal="left" vertical="center" wrapText="1"/>
    </xf>
    <xf numFmtId="0" fontId="5" fillId="61" borderId="0" xfId="0" applyFont="1" applyFill="1" applyBorder="1" applyAlignment="1">
      <alignment horizontal="left" vertical="center"/>
    </xf>
  </cellXfs>
  <cellStyles count="647">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Hyperlink" xfId="147" builtinId="8"/>
    <cellStyle name="Input 2" xfId="148" xr:uid="{00000000-0005-0000-0000-00009B010000}"/>
    <cellStyle name="Input 2 2" xfId="149" xr:uid="{00000000-0005-0000-0000-00009C010000}"/>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xfId="0" builtinId="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13" xfId="646" xr:uid="{CB902739-0DD3-4ED1-A9C6-B5928670CA7F}"/>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496">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0" tint="-0.24994659260841701"/>
        </patternFill>
      </fill>
    </dxf>
    <dxf>
      <fill>
        <patternFill>
          <bgColor rgb="FFDCE6F1"/>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FFFF00"/>
      <color rgb="FFFF0000"/>
      <color rgb="FF00FFFF"/>
      <color rgb="FF3366FF"/>
      <color rgb="FFCCFFCC"/>
      <color rgb="FFCCFFFF"/>
      <color rgb="FFFFFF99"/>
      <color rgb="FF0000FF"/>
      <color rgb="FF99FF6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0.xml"/><Relationship Id="rId89" Type="http://schemas.openxmlformats.org/officeDocument/2006/relationships/externalLink" Target="externalLinks/externalLink1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5.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6.xml"/><Relationship Id="rId85" Type="http://schemas.openxmlformats.org/officeDocument/2006/relationships/externalLink" Target="externalLinks/externalLink11.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externalLink" Target="externalLinks/externalLink9.xml"/><Relationship Id="rId88" Type="http://schemas.openxmlformats.org/officeDocument/2006/relationships/externalLink" Target="externalLinks/externalLink14.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externalLink" Target="externalLinks/externalLink7.xml"/><Relationship Id="rId86"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3.xml"/><Relationship Id="rId61" Type="http://schemas.openxmlformats.org/officeDocument/2006/relationships/worksheet" Target="worksheets/sheet61.xml"/><Relationship Id="rId82"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emf"/><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emf"/><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emf"/><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75.png"/><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1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png"/><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1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4.pn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7.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8.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9.xml.rels><?xml version="1.0" encoding="UTF-8" standalone="yes"?>
<Relationships xmlns="http://schemas.openxmlformats.org/package/2006/relationships"><Relationship Id="rId2" Type="http://schemas.openxmlformats.org/officeDocument/2006/relationships/image" Target="../media/image89.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23</xdr:row>
      <xdr:rowOff>85725</xdr:rowOff>
    </xdr:from>
    <xdr:to>
      <xdr:col>5</xdr:col>
      <xdr:colOff>65496</xdr:colOff>
      <xdr:row>40</xdr:row>
      <xdr:rowOff>18674</xdr:rowOff>
    </xdr:to>
    <xdr:pic>
      <xdr:nvPicPr>
        <xdr:cNvPr id="3" name="Grafik 2">
          <a:extLst>
            <a:ext uri="{FF2B5EF4-FFF2-40B4-BE49-F238E27FC236}">
              <a16:creationId xmlns:a16="http://schemas.microsoft.com/office/drawing/2014/main" id="{D03B8125-B249-4451-9B96-29FA227AD539}"/>
            </a:ext>
          </a:extLst>
        </xdr:cNvPr>
        <xdr:cNvPicPr>
          <a:picLocks noChangeAspect="1"/>
        </xdr:cNvPicPr>
      </xdr:nvPicPr>
      <xdr:blipFill>
        <a:blip xmlns:r="http://schemas.openxmlformats.org/officeDocument/2006/relationships" r:embed="rId2"/>
        <a:stretch>
          <a:fillRect/>
        </a:stretch>
      </xdr:blipFill>
      <xdr:spPr>
        <a:xfrm>
          <a:off x="171450" y="5943600"/>
          <a:ext cx="9428571" cy="30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 name="Grafik 6">
          <a:extLst>
            <a:ext uri="{FF2B5EF4-FFF2-40B4-BE49-F238E27FC236}">
              <a16:creationId xmlns:a16="http://schemas.microsoft.com/office/drawing/2014/main" id="{7E542B63-09AE-4995-8A63-0EC910387817}"/>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178991</xdr:colOff>
      <xdr:row>12</xdr:row>
      <xdr:rowOff>7541</xdr:rowOff>
    </xdr:from>
    <xdr:to>
      <xdr:col>6</xdr:col>
      <xdr:colOff>577653</xdr:colOff>
      <xdr:row>21</xdr:row>
      <xdr:rowOff>102576</xdr:rowOff>
    </xdr:to>
    <xdr:pic>
      <xdr:nvPicPr>
        <xdr:cNvPr id="4" name="Grafik 3">
          <a:extLst>
            <a:ext uri="{FF2B5EF4-FFF2-40B4-BE49-F238E27FC236}">
              <a16:creationId xmlns:a16="http://schemas.microsoft.com/office/drawing/2014/main" id="{20040CC2-CF2B-42B2-B00D-7AB1E9985C2C}"/>
            </a:ext>
          </a:extLst>
        </xdr:cNvPr>
        <xdr:cNvPicPr>
          <a:picLocks noChangeAspect="1"/>
        </xdr:cNvPicPr>
      </xdr:nvPicPr>
      <xdr:blipFill>
        <a:blip xmlns:r="http://schemas.openxmlformats.org/officeDocument/2006/relationships" r:embed="rId2"/>
        <a:stretch>
          <a:fillRect/>
        </a:stretch>
      </xdr:blipFill>
      <xdr:spPr>
        <a:xfrm>
          <a:off x="178991" y="3598466"/>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4</xdr:col>
      <xdr:colOff>1208489</xdr:colOff>
      <xdr:row>37</xdr:row>
      <xdr:rowOff>123515</xdr:rowOff>
    </xdr:to>
    <xdr:pic>
      <xdr:nvPicPr>
        <xdr:cNvPr id="5" name="Grafik 4">
          <a:extLst>
            <a:ext uri="{FF2B5EF4-FFF2-40B4-BE49-F238E27FC236}">
              <a16:creationId xmlns:a16="http://schemas.microsoft.com/office/drawing/2014/main" id="{4B85CE2F-EA01-4521-9ADC-2B32A27D8233}"/>
            </a:ext>
          </a:extLst>
        </xdr:cNvPr>
        <xdr:cNvPicPr>
          <a:picLocks noChangeAspect="1"/>
        </xdr:cNvPicPr>
      </xdr:nvPicPr>
      <xdr:blipFill>
        <a:blip xmlns:r="http://schemas.openxmlformats.org/officeDocument/2006/relationships" r:embed="rId2"/>
        <a:stretch>
          <a:fillRect/>
        </a:stretch>
      </xdr:blipFill>
      <xdr:spPr>
        <a:xfrm>
          <a:off x="190500" y="5362575"/>
          <a:ext cx="9485714" cy="2476190"/>
        </a:xfrm>
        <a:prstGeom prst="rect">
          <a:avLst/>
        </a:prstGeom>
      </xdr:spPr>
    </xdr:pic>
    <xdr:clientData/>
  </xdr:twoCellAnchor>
  <xdr:twoCellAnchor editAs="oneCell">
    <xdr:from>
      <xdr:col>1</xdr:col>
      <xdr:colOff>0</xdr:colOff>
      <xdr:row>12</xdr:row>
      <xdr:rowOff>0</xdr:rowOff>
    </xdr:from>
    <xdr:to>
      <xdr:col>7</xdr:col>
      <xdr:colOff>55752</xdr:colOff>
      <xdr:row>22</xdr:row>
      <xdr:rowOff>28345</xdr:rowOff>
    </xdr:to>
    <xdr:pic>
      <xdr:nvPicPr>
        <xdr:cNvPr id="8" name="Grafik 7">
          <a:extLst>
            <a:ext uri="{FF2B5EF4-FFF2-40B4-BE49-F238E27FC236}">
              <a16:creationId xmlns:a16="http://schemas.microsoft.com/office/drawing/2014/main" id="{6274165A-6E1A-42F7-A099-56C8C736EC07}"/>
            </a:ext>
          </a:extLst>
        </xdr:cNvPr>
        <xdr:cNvPicPr>
          <a:picLocks noChangeAspect="1"/>
        </xdr:cNvPicPr>
      </xdr:nvPicPr>
      <xdr:blipFill>
        <a:blip xmlns:r="http://schemas.openxmlformats.org/officeDocument/2006/relationships" r:embed="rId3"/>
        <a:stretch>
          <a:fillRect/>
        </a:stretch>
      </xdr:blipFill>
      <xdr:spPr>
        <a:xfrm>
          <a:off x="190500" y="3190875"/>
          <a:ext cx="11180952" cy="18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19050</xdr:colOff>
      <xdr:row>22</xdr:row>
      <xdr:rowOff>66675</xdr:rowOff>
    </xdr:from>
    <xdr:to>
      <xdr:col>5</xdr:col>
      <xdr:colOff>275056</xdr:colOff>
      <xdr:row>36</xdr:row>
      <xdr:rowOff>161596</xdr:rowOff>
    </xdr:to>
    <xdr:pic>
      <xdr:nvPicPr>
        <xdr:cNvPr id="4" name="Grafik 3">
          <a:extLst>
            <a:ext uri="{FF2B5EF4-FFF2-40B4-BE49-F238E27FC236}">
              <a16:creationId xmlns:a16="http://schemas.microsoft.com/office/drawing/2014/main" id="{0EEA6DD9-0C18-494E-8504-C2133788491A}"/>
            </a:ext>
          </a:extLst>
        </xdr:cNvPr>
        <xdr:cNvPicPr>
          <a:picLocks noChangeAspect="1"/>
        </xdr:cNvPicPr>
      </xdr:nvPicPr>
      <xdr:blipFill>
        <a:blip xmlns:r="http://schemas.openxmlformats.org/officeDocument/2006/relationships" r:embed="rId2"/>
        <a:stretch>
          <a:fillRect/>
        </a:stretch>
      </xdr:blipFill>
      <xdr:spPr>
        <a:xfrm>
          <a:off x="209550" y="5486400"/>
          <a:ext cx="9352381" cy="2628571"/>
        </a:xfrm>
        <a:prstGeom prst="rect">
          <a:avLst/>
        </a:prstGeom>
      </xdr:spPr>
    </xdr:pic>
    <xdr:clientData/>
  </xdr:twoCellAnchor>
  <xdr:twoCellAnchor editAs="oneCell">
    <xdr:from>
      <xdr:col>1</xdr:col>
      <xdr:colOff>0</xdr:colOff>
      <xdr:row>11</xdr:row>
      <xdr:rowOff>0</xdr:rowOff>
    </xdr:from>
    <xdr:to>
      <xdr:col>7</xdr:col>
      <xdr:colOff>436745</xdr:colOff>
      <xdr:row>21</xdr:row>
      <xdr:rowOff>47393</xdr:rowOff>
    </xdr:to>
    <xdr:pic>
      <xdr:nvPicPr>
        <xdr:cNvPr id="6" name="Grafik 5">
          <a:extLst>
            <a:ext uri="{FF2B5EF4-FFF2-40B4-BE49-F238E27FC236}">
              <a16:creationId xmlns:a16="http://schemas.microsoft.com/office/drawing/2014/main" id="{70709BED-440C-4995-B072-D9428DB4AB74}"/>
            </a:ext>
          </a:extLst>
        </xdr:cNvPr>
        <xdr:cNvPicPr>
          <a:picLocks noChangeAspect="1"/>
        </xdr:cNvPicPr>
      </xdr:nvPicPr>
      <xdr:blipFill>
        <a:blip xmlns:r="http://schemas.openxmlformats.org/officeDocument/2006/relationships" r:embed="rId3"/>
        <a:stretch>
          <a:fillRect/>
        </a:stretch>
      </xdr:blipFill>
      <xdr:spPr>
        <a:xfrm>
          <a:off x="190500" y="3429000"/>
          <a:ext cx="11238095" cy="18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a:extLst>
            <a:ext uri="{FF2B5EF4-FFF2-40B4-BE49-F238E27FC236}">
              <a16:creationId xmlns:a16="http://schemas.microsoft.com/office/drawing/2014/main" id="{00000000-0008-0000-0E00-000032A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389137</xdr:colOff>
      <xdr:row>20</xdr:row>
      <xdr:rowOff>114082</xdr:rowOff>
    </xdr:to>
    <xdr:pic>
      <xdr:nvPicPr>
        <xdr:cNvPr id="3" name="Grafik 2">
          <a:extLst>
            <a:ext uri="{FF2B5EF4-FFF2-40B4-BE49-F238E27FC236}">
              <a16:creationId xmlns:a16="http://schemas.microsoft.com/office/drawing/2014/main" id="{853B5FE3-9736-40BA-A13A-BC755F355724}"/>
            </a:ext>
          </a:extLst>
        </xdr:cNvPr>
        <xdr:cNvPicPr>
          <a:picLocks noChangeAspect="1"/>
        </xdr:cNvPicPr>
      </xdr:nvPicPr>
      <xdr:blipFill>
        <a:blip xmlns:r="http://schemas.openxmlformats.org/officeDocument/2006/relationships" r:embed="rId2"/>
        <a:stretch>
          <a:fillRect/>
        </a:stretch>
      </xdr:blipFill>
      <xdr:spPr>
        <a:xfrm>
          <a:off x="190500" y="3381375"/>
          <a:ext cx="11104762" cy="1742857"/>
        </a:xfrm>
        <a:prstGeom prst="rect">
          <a:avLst/>
        </a:prstGeom>
      </xdr:spPr>
    </xdr:pic>
    <xdr:clientData/>
  </xdr:twoCellAnchor>
  <xdr:twoCellAnchor editAs="oneCell">
    <xdr:from>
      <xdr:col>1</xdr:col>
      <xdr:colOff>0</xdr:colOff>
      <xdr:row>22</xdr:row>
      <xdr:rowOff>47625</xdr:rowOff>
    </xdr:from>
    <xdr:to>
      <xdr:col>5</xdr:col>
      <xdr:colOff>360780</xdr:colOff>
      <xdr:row>30</xdr:row>
      <xdr:rowOff>161730</xdr:rowOff>
    </xdr:to>
    <xdr:pic>
      <xdr:nvPicPr>
        <xdr:cNvPr id="6" name="Grafik 5">
          <a:extLst>
            <a:ext uri="{FF2B5EF4-FFF2-40B4-BE49-F238E27FC236}">
              <a16:creationId xmlns:a16="http://schemas.microsoft.com/office/drawing/2014/main" id="{6DF7E61D-ACBF-4CCC-86B7-F13E17130112}"/>
            </a:ext>
          </a:extLst>
        </xdr:cNvPr>
        <xdr:cNvPicPr>
          <a:picLocks noChangeAspect="1"/>
        </xdr:cNvPicPr>
      </xdr:nvPicPr>
      <xdr:blipFill>
        <a:blip xmlns:r="http://schemas.openxmlformats.org/officeDocument/2006/relationships" r:embed="rId3"/>
        <a:stretch>
          <a:fillRect/>
        </a:stretch>
      </xdr:blipFill>
      <xdr:spPr>
        <a:xfrm>
          <a:off x="190500" y="5419725"/>
          <a:ext cx="9361905" cy="15619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twoCellAnchor editAs="oneCell">
    <xdr:from>
      <xdr:col>1</xdr:col>
      <xdr:colOff>57150</xdr:colOff>
      <xdr:row>22</xdr:row>
      <xdr:rowOff>47625</xdr:rowOff>
    </xdr:from>
    <xdr:to>
      <xdr:col>4</xdr:col>
      <xdr:colOff>1951421</xdr:colOff>
      <xdr:row>31</xdr:row>
      <xdr:rowOff>37898</xdr:rowOff>
    </xdr:to>
    <xdr:pic>
      <xdr:nvPicPr>
        <xdr:cNvPr id="6" name="Grafik 5">
          <a:extLst>
            <a:ext uri="{FF2B5EF4-FFF2-40B4-BE49-F238E27FC236}">
              <a16:creationId xmlns:a16="http://schemas.microsoft.com/office/drawing/2014/main" id="{E0C9C252-91B3-4520-8226-C2426D37226D}"/>
            </a:ext>
          </a:extLst>
        </xdr:cNvPr>
        <xdr:cNvPicPr>
          <a:picLocks noChangeAspect="1"/>
        </xdr:cNvPicPr>
      </xdr:nvPicPr>
      <xdr:blipFill>
        <a:blip xmlns:r="http://schemas.openxmlformats.org/officeDocument/2006/relationships" r:embed="rId2"/>
        <a:stretch>
          <a:fillRect/>
        </a:stretch>
      </xdr:blipFill>
      <xdr:spPr>
        <a:xfrm>
          <a:off x="247650" y="5553075"/>
          <a:ext cx="9628571" cy="1619048"/>
        </a:xfrm>
        <a:prstGeom prst="rect">
          <a:avLst/>
        </a:prstGeom>
      </xdr:spPr>
    </xdr:pic>
    <xdr:clientData/>
  </xdr:twoCellAnchor>
  <xdr:twoCellAnchor editAs="oneCell">
    <xdr:from>
      <xdr:col>0</xdr:col>
      <xdr:colOff>171450</xdr:colOff>
      <xdr:row>10</xdr:row>
      <xdr:rowOff>333375</xdr:rowOff>
    </xdr:from>
    <xdr:to>
      <xdr:col>6</xdr:col>
      <xdr:colOff>312927</xdr:colOff>
      <xdr:row>20</xdr:row>
      <xdr:rowOff>152176</xdr:rowOff>
    </xdr:to>
    <xdr:pic>
      <xdr:nvPicPr>
        <xdr:cNvPr id="8" name="Grafik 7">
          <a:extLst>
            <a:ext uri="{FF2B5EF4-FFF2-40B4-BE49-F238E27FC236}">
              <a16:creationId xmlns:a16="http://schemas.microsoft.com/office/drawing/2014/main" id="{CF91EB40-E280-4DA9-84C0-1503AB435E37}"/>
            </a:ext>
          </a:extLst>
        </xdr:cNvPr>
        <xdr:cNvPicPr>
          <a:picLocks noChangeAspect="1"/>
        </xdr:cNvPicPr>
      </xdr:nvPicPr>
      <xdr:blipFill>
        <a:blip xmlns:r="http://schemas.openxmlformats.org/officeDocument/2006/relationships" r:embed="rId3"/>
        <a:stretch>
          <a:fillRect/>
        </a:stretch>
      </xdr:blipFill>
      <xdr:spPr>
        <a:xfrm>
          <a:off x="171450" y="3505200"/>
          <a:ext cx="11180952" cy="17904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20:$S$125" spid="_x0000_s2147692"/>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171450</xdr:colOff>
      <xdr:row>10</xdr:row>
      <xdr:rowOff>257175</xdr:rowOff>
    </xdr:from>
    <xdr:to>
      <xdr:col>8</xdr:col>
      <xdr:colOff>493897</xdr:colOff>
      <xdr:row>20</xdr:row>
      <xdr:rowOff>171214</xdr:rowOff>
    </xdr:to>
    <xdr:pic>
      <xdr:nvPicPr>
        <xdr:cNvPr id="3" name="Grafik 2">
          <a:extLst>
            <a:ext uri="{FF2B5EF4-FFF2-40B4-BE49-F238E27FC236}">
              <a16:creationId xmlns:a16="http://schemas.microsoft.com/office/drawing/2014/main" id="{4F20F25E-8054-457B-A042-06EC611B92BC}"/>
            </a:ext>
          </a:extLst>
        </xdr:cNvPr>
        <xdr:cNvPicPr>
          <a:picLocks noChangeAspect="1"/>
        </xdr:cNvPicPr>
      </xdr:nvPicPr>
      <xdr:blipFill>
        <a:blip xmlns:r="http://schemas.openxmlformats.org/officeDocument/2006/relationships" r:embed="rId3"/>
        <a:stretch>
          <a:fillRect/>
        </a:stretch>
      </xdr:blipFill>
      <xdr:spPr>
        <a:xfrm>
          <a:off x="171450" y="3219450"/>
          <a:ext cx="11219047" cy="1885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85725</xdr:colOff>
      <xdr:row>10</xdr:row>
      <xdr:rowOff>247650</xdr:rowOff>
    </xdr:from>
    <xdr:to>
      <xdr:col>7</xdr:col>
      <xdr:colOff>427224</xdr:colOff>
      <xdr:row>20</xdr:row>
      <xdr:rowOff>123594</xdr:rowOff>
    </xdr:to>
    <xdr:pic>
      <xdr:nvPicPr>
        <xdr:cNvPr id="6" name="Grafik 5">
          <a:extLst>
            <a:ext uri="{FF2B5EF4-FFF2-40B4-BE49-F238E27FC236}">
              <a16:creationId xmlns:a16="http://schemas.microsoft.com/office/drawing/2014/main" id="{067AF734-B473-4A04-98AA-E5B57FD1BC9E}"/>
            </a:ext>
          </a:extLst>
        </xdr:cNvPr>
        <xdr:cNvPicPr>
          <a:picLocks noChangeAspect="1"/>
        </xdr:cNvPicPr>
      </xdr:nvPicPr>
      <xdr:blipFill>
        <a:blip xmlns:r="http://schemas.openxmlformats.org/officeDocument/2006/relationships" r:embed="rId2"/>
        <a:stretch>
          <a:fillRect/>
        </a:stretch>
      </xdr:blipFill>
      <xdr:spPr>
        <a:xfrm>
          <a:off x="85725" y="3476625"/>
          <a:ext cx="11209524" cy="1847619"/>
        </a:xfrm>
        <a:prstGeom prst="rect">
          <a:avLst/>
        </a:prstGeom>
      </xdr:spPr>
    </xdr:pic>
    <xdr:clientData/>
  </xdr:twoCellAnchor>
  <xdr:twoCellAnchor editAs="oneCell">
    <xdr:from>
      <xdr:col>0</xdr:col>
      <xdr:colOff>152400</xdr:colOff>
      <xdr:row>21</xdr:row>
      <xdr:rowOff>133350</xdr:rowOff>
    </xdr:from>
    <xdr:to>
      <xdr:col>5</xdr:col>
      <xdr:colOff>465542</xdr:colOff>
      <xdr:row>32</xdr:row>
      <xdr:rowOff>9292</xdr:rowOff>
    </xdr:to>
    <xdr:pic>
      <xdr:nvPicPr>
        <xdr:cNvPr id="7" name="Grafik 6">
          <a:extLst>
            <a:ext uri="{FF2B5EF4-FFF2-40B4-BE49-F238E27FC236}">
              <a16:creationId xmlns:a16="http://schemas.microsoft.com/office/drawing/2014/main" id="{36A955E6-37E7-4F31-A21D-76E693148E33}"/>
            </a:ext>
          </a:extLst>
        </xdr:cNvPr>
        <xdr:cNvPicPr>
          <a:picLocks noChangeAspect="1"/>
        </xdr:cNvPicPr>
      </xdr:nvPicPr>
      <xdr:blipFill>
        <a:blip xmlns:r="http://schemas.openxmlformats.org/officeDocument/2006/relationships" r:embed="rId3"/>
        <a:stretch>
          <a:fillRect/>
        </a:stretch>
      </xdr:blipFill>
      <xdr:spPr>
        <a:xfrm>
          <a:off x="152400" y="5514975"/>
          <a:ext cx="9466667" cy="1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114300</xdr:colOff>
      <xdr:row>11</xdr:row>
      <xdr:rowOff>0</xdr:rowOff>
    </xdr:from>
    <xdr:to>
      <xdr:col>6</xdr:col>
      <xdr:colOff>779649</xdr:colOff>
      <xdr:row>25</xdr:row>
      <xdr:rowOff>18731</xdr:rowOff>
    </xdr:to>
    <xdr:pic>
      <xdr:nvPicPr>
        <xdr:cNvPr id="2" name="Grafik 1">
          <a:extLst>
            <a:ext uri="{FF2B5EF4-FFF2-40B4-BE49-F238E27FC236}">
              <a16:creationId xmlns:a16="http://schemas.microsoft.com/office/drawing/2014/main" id="{5F3BB548-2B35-4421-91E7-39F6E2B87E6E}"/>
            </a:ext>
          </a:extLst>
        </xdr:cNvPr>
        <xdr:cNvPicPr>
          <a:picLocks noChangeAspect="1"/>
        </xdr:cNvPicPr>
      </xdr:nvPicPr>
      <xdr:blipFill>
        <a:blip xmlns:r="http://schemas.openxmlformats.org/officeDocument/2006/relationships" r:embed="rId2"/>
        <a:stretch>
          <a:fillRect/>
        </a:stretch>
      </xdr:blipFill>
      <xdr:spPr>
        <a:xfrm>
          <a:off x="114300" y="3028950"/>
          <a:ext cx="11209524" cy="2552381"/>
        </a:xfrm>
        <a:prstGeom prst="rect">
          <a:avLst/>
        </a:prstGeom>
      </xdr:spPr>
    </xdr:pic>
    <xdr:clientData/>
  </xdr:twoCellAnchor>
  <xdr:twoCellAnchor editAs="oneCell">
    <xdr:from>
      <xdr:col>1</xdr:col>
      <xdr:colOff>9525</xdr:colOff>
      <xdr:row>27</xdr:row>
      <xdr:rowOff>28575</xdr:rowOff>
    </xdr:from>
    <xdr:to>
      <xdr:col>5</xdr:col>
      <xdr:colOff>170275</xdr:colOff>
      <xdr:row>42</xdr:row>
      <xdr:rowOff>142521</xdr:rowOff>
    </xdr:to>
    <xdr:pic>
      <xdr:nvPicPr>
        <xdr:cNvPr id="3" name="Grafik 2">
          <a:extLst>
            <a:ext uri="{FF2B5EF4-FFF2-40B4-BE49-F238E27FC236}">
              <a16:creationId xmlns:a16="http://schemas.microsoft.com/office/drawing/2014/main" id="{0B1D7F62-CA42-4D4B-8A0C-B64A78232340}"/>
            </a:ext>
          </a:extLst>
        </xdr:cNvPr>
        <xdr:cNvPicPr>
          <a:picLocks noChangeAspect="1"/>
        </xdr:cNvPicPr>
      </xdr:nvPicPr>
      <xdr:blipFill>
        <a:blip xmlns:r="http://schemas.openxmlformats.org/officeDocument/2006/relationships" r:embed="rId3"/>
        <a:stretch>
          <a:fillRect/>
        </a:stretch>
      </xdr:blipFill>
      <xdr:spPr>
        <a:xfrm>
          <a:off x="200025" y="5953125"/>
          <a:ext cx="9400000" cy="282857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670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0</xdr:col>
      <xdr:colOff>171450</xdr:colOff>
      <xdr:row>11</xdr:row>
      <xdr:rowOff>85725</xdr:rowOff>
    </xdr:from>
    <xdr:to>
      <xdr:col>6</xdr:col>
      <xdr:colOff>1294011</xdr:colOff>
      <xdr:row>21</xdr:row>
      <xdr:rowOff>114070</xdr:rowOff>
    </xdr:to>
    <xdr:pic>
      <xdr:nvPicPr>
        <xdr:cNvPr id="9" name="Grafik 8">
          <a:extLst>
            <a:ext uri="{FF2B5EF4-FFF2-40B4-BE49-F238E27FC236}">
              <a16:creationId xmlns:a16="http://schemas.microsoft.com/office/drawing/2014/main" id="{CA07F9D8-ECCE-442D-9405-B1E82CD36EF5}"/>
            </a:ext>
          </a:extLst>
        </xdr:cNvPr>
        <xdr:cNvPicPr>
          <a:picLocks noChangeAspect="1"/>
        </xdr:cNvPicPr>
      </xdr:nvPicPr>
      <xdr:blipFill>
        <a:blip xmlns:r="http://schemas.openxmlformats.org/officeDocument/2006/relationships" r:embed="rId2"/>
        <a:stretch>
          <a:fillRect/>
        </a:stretch>
      </xdr:blipFill>
      <xdr:spPr>
        <a:xfrm>
          <a:off x="171450" y="4019550"/>
          <a:ext cx="11114286" cy="1838095"/>
        </a:xfrm>
        <a:prstGeom prst="rect">
          <a:avLst/>
        </a:prstGeom>
      </xdr:spPr>
    </xdr:pic>
    <xdr:clientData/>
  </xdr:twoCellAnchor>
  <xdr:twoCellAnchor editAs="oneCell">
    <xdr:from>
      <xdr:col>1</xdr:col>
      <xdr:colOff>76200</xdr:colOff>
      <xdr:row>21</xdr:row>
      <xdr:rowOff>142875</xdr:rowOff>
    </xdr:from>
    <xdr:to>
      <xdr:col>5</xdr:col>
      <xdr:colOff>779876</xdr:colOff>
      <xdr:row>31</xdr:row>
      <xdr:rowOff>133125</xdr:rowOff>
    </xdr:to>
    <xdr:pic>
      <xdr:nvPicPr>
        <xdr:cNvPr id="11" name="Grafik 10">
          <a:extLst>
            <a:ext uri="{FF2B5EF4-FFF2-40B4-BE49-F238E27FC236}">
              <a16:creationId xmlns:a16="http://schemas.microsoft.com/office/drawing/2014/main" id="{D929D39B-5EC9-4178-85BE-DFE2EB1F481C}"/>
            </a:ext>
          </a:extLst>
        </xdr:cNvPr>
        <xdr:cNvPicPr>
          <a:picLocks noChangeAspect="1"/>
        </xdr:cNvPicPr>
      </xdr:nvPicPr>
      <xdr:blipFill>
        <a:blip xmlns:r="http://schemas.openxmlformats.org/officeDocument/2006/relationships" r:embed="rId3"/>
        <a:stretch>
          <a:fillRect/>
        </a:stretch>
      </xdr:blipFill>
      <xdr:spPr>
        <a:xfrm>
          <a:off x="266700" y="5886450"/>
          <a:ext cx="9390476" cy="180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123825</xdr:colOff>
      <xdr:row>10</xdr:row>
      <xdr:rowOff>161925</xdr:rowOff>
    </xdr:from>
    <xdr:to>
      <xdr:col>5</xdr:col>
      <xdr:colOff>684397</xdr:colOff>
      <xdr:row>21</xdr:row>
      <xdr:rowOff>133085</xdr:rowOff>
    </xdr:to>
    <xdr:pic>
      <xdr:nvPicPr>
        <xdr:cNvPr id="4" name="Grafik 3">
          <a:extLst>
            <a:ext uri="{FF2B5EF4-FFF2-40B4-BE49-F238E27FC236}">
              <a16:creationId xmlns:a16="http://schemas.microsoft.com/office/drawing/2014/main" id="{AFF3C57D-582D-48CA-8D2E-AB4DC4951CA5}"/>
            </a:ext>
          </a:extLst>
        </xdr:cNvPr>
        <xdr:cNvPicPr>
          <a:picLocks noChangeAspect="1"/>
        </xdr:cNvPicPr>
      </xdr:nvPicPr>
      <xdr:blipFill>
        <a:blip xmlns:r="http://schemas.openxmlformats.org/officeDocument/2006/relationships" r:embed="rId3"/>
        <a:stretch>
          <a:fillRect/>
        </a:stretch>
      </xdr:blipFill>
      <xdr:spPr>
        <a:xfrm>
          <a:off x="123825" y="2847975"/>
          <a:ext cx="11219047" cy="21238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5072"/>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61925" y="5095875"/>
          <a:ext cx="10466667" cy="2047619"/>
        </a:xfrm>
        <a:prstGeom prst="rect">
          <a:avLst/>
        </a:prstGeom>
      </xdr:spPr>
    </xdr:pic>
    <xdr:clientData/>
  </xdr:twoCellAnchor>
  <xdr:twoCellAnchor editAs="oneCell">
    <xdr:from>
      <xdr:col>1</xdr:col>
      <xdr:colOff>19050</xdr:colOff>
      <xdr:row>11</xdr:row>
      <xdr:rowOff>9525</xdr:rowOff>
    </xdr:from>
    <xdr:to>
      <xdr:col>8</xdr:col>
      <xdr:colOff>360550</xdr:colOff>
      <xdr:row>20</xdr:row>
      <xdr:rowOff>75988</xdr:rowOff>
    </xdr:to>
    <xdr:pic>
      <xdr:nvPicPr>
        <xdr:cNvPr id="2" name="Grafik 1">
          <a:extLst>
            <a:ext uri="{FF2B5EF4-FFF2-40B4-BE49-F238E27FC236}">
              <a16:creationId xmlns:a16="http://schemas.microsoft.com/office/drawing/2014/main" id="{8AF9C0BE-E7E8-4839-B784-4F46B69CAC5D}"/>
            </a:ext>
          </a:extLst>
        </xdr:cNvPr>
        <xdr:cNvPicPr>
          <a:picLocks noChangeAspect="1"/>
        </xdr:cNvPicPr>
      </xdr:nvPicPr>
      <xdr:blipFill>
        <a:blip xmlns:r="http://schemas.openxmlformats.org/officeDocument/2006/relationships" r:embed="rId3"/>
        <a:stretch>
          <a:fillRect/>
        </a:stretch>
      </xdr:blipFill>
      <xdr:spPr>
        <a:xfrm>
          <a:off x="209550" y="3181350"/>
          <a:ext cx="11200000" cy="16952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10</xdr:row>
      <xdr:rowOff>257175</xdr:rowOff>
    </xdr:from>
    <xdr:to>
      <xdr:col>7</xdr:col>
      <xdr:colOff>398651</xdr:colOff>
      <xdr:row>19</xdr:row>
      <xdr:rowOff>171217</xdr:rowOff>
    </xdr:to>
    <xdr:pic>
      <xdr:nvPicPr>
        <xdr:cNvPr id="6" name="Grafik 5">
          <a:extLst>
            <a:ext uri="{FF2B5EF4-FFF2-40B4-BE49-F238E27FC236}">
              <a16:creationId xmlns:a16="http://schemas.microsoft.com/office/drawing/2014/main" id="{7BBB8F68-B162-4533-93A6-253CE37049D7}"/>
            </a:ext>
          </a:extLst>
        </xdr:cNvPr>
        <xdr:cNvPicPr>
          <a:picLocks noChangeAspect="1"/>
        </xdr:cNvPicPr>
      </xdr:nvPicPr>
      <xdr:blipFill>
        <a:blip xmlns:r="http://schemas.openxmlformats.org/officeDocument/2006/relationships" r:embed="rId2"/>
        <a:stretch>
          <a:fillRect/>
        </a:stretch>
      </xdr:blipFill>
      <xdr:spPr>
        <a:xfrm>
          <a:off x="190500" y="3181350"/>
          <a:ext cx="11190476" cy="1866667"/>
        </a:xfrm>
        <a:prstGeom prst="rect">
          <a:avLst/>
        </a:prstGeom>
      </xdr:spPr>
    </xdr:pic>
    <xdr:clientData/>
  </xdr:twoCellAnchor>
  <xdr:twoCellAnchor editAs="oneCell">
    <xdr:from>
      <xdr:col>1</xdr:col>
      <xdr:colOff>85725</xdr:colOff>
      <xdr:row>21</xdr:row>
      <xdr:rowOff>161925</xdr:rowOff>
    </xdr:from>
    <xdr:to>
      <xdr:col>5</xdr:col>
      <xdr:colOff>636971</xdr:colOff>
      <xdr:row>32</xdr:row>
      <xdr:rowOff>104533</xdr:rowOff>
    </xdr:to>
    <xdr:pic>
      <xdr:nvPicPr>
        <xdr:cNvPr id="7" name="Grafik 6">
          <a:extLst>
            <a:ext uri="{FF2B5EF4-FFF2-40B4-BE49-F238E27FC236}">
              <a16:creationId xmlns:a16="http://schemas.microsoft.com/office/drawing/2014/main" id="{BE452EC2-90E8-4C73-B215-78CCDF6CEC6B}"/>
            </a:ext>
          </a:extLst>
        </xdr:cNvPr>
        <xdr:cNvPicPr>
          <a:picLocks noChangeAspect="1"/>
        </xdr:cNvPicPr>
      </xdr:nvPicPr>
      <xdr:blipFill>
        <a:blip xmlns:r="http://schemas.openxmlformats.org/officeDocument/2006/relationships" r:embed="rId3"/>
        <a:stretch>
          <a:fillRect/>
        </a:stretch>
      </xdr:blipFill>
      <xdr:spPr>
        <a:xfrm>
          <a:off x="276225" y="5400675"/>
          <a:ext cx="9628571" cy="19333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9525</xdr:colOff>
      <xdr:row>23</xdr:row>
      <xdr:rowOff>19050</xdr:rowOff>
    </xdr:from>
    <xdr:to>
      <xdr:col>5</xdr:col>
      <xdr:colOff>398864</xdr:colOff>
      <xdr:row>38</xdr:row>
      <xdr:rowOff>37758</xdr:rowOff>
    </xdr:to>
    <xdr:pic>
      <xdr:nvPicPr>
        <xdr:cNvPr id="7" name="Grafik 6">
          <a:extLst>
            <a:ext uri="{FF2B5EF4-FFF2-40B4-BE49-F238E27FC236}">
              <a16:creationId xmlns:a16="http://schemas.microsoft.com/office/drawing/2014/main" id="{1160A8E2-1DF2-41BA-9DFC-57BBEA1DBE9B}"/>
            </a:ext>
          </a:extLst>
        </xdr:cNvPr>
        <xdr:cNvPicPr>
          <a:picLocks noChangeAspect="1"/>
        </xdr:cNvPicPr>
      </xdr:nvPicPr>
      <xdr:blipFill>
        <a:blip xmlns:r="http://schemas.openxmlformats.org/officeDocument/2006/relationships" r:embed="rId2"/>
        <a:stretch>
          <a:fillRect/>
        </a:stretch>
      </xdr:blipFill>
      <xdr:spPr>
        <a:xfrm>
          <a:off x="200025" y="5972175"/>
          <a:ext cx="9485714" cy="2733333"/>
        </a:xfrm>
        <a:prstGeom prst="rect">
          <a:avLst/>
        </a:prstGeom>
      </xdr:spPr>
    </xdr:pic>
    <xdr:clientData/>
  </xdr:twoCellAnchor>
  <xdr:twoCellAnchor editAs="oneCell">
    <xdr:from>
      <xdr:col>1</xdr:col>
      <xdr:colOff>9525</xdr:colOff>
      <xdr:row>12</xdr:row>
      <xdr:rowOff>9525</xdr:rowOff>
    </xdr:from>
    <xdr:to>
      <xdr:col>7</xdr:col>
      <xdr:colOff>417699</xdr:colOff>
      <xdr:row>21</xdr:row>
      <xdr:rowOff>171226</xdr:rowOff>
    </xdr:to>
    <xdr:pic>
      <xdr:nvPicPr>
        <xdr:cNvPr id="2" name="Grafik 1">
          <a:extLst>
            <a:ext uri="{FF2B5EF4-FFF2-40B4-BE49-F238E27FC236}">
              <a16:creationId xmlns:a16="http://schemas.microsoft.com/office/drawing/2014/main" id="{97BFDAE7-DE41-4975-B124-5AE7FFE1E4EE}"/>
            </a:ext>
          </a:extLst>
        </xdr:cNvPr>
        <xdr:cNvPicPr>
          <a:picLocks noChangeAspect="1"/>
        </xdr:cNvPicPr>
      </xdr:nvPicPr>
      <xdr:blipFill>
        <a:blip xmlns:r="http://schemas.openxmlformats.org/officeDocument/2006/relationships" r:embed="rId3"/>
        <a:stretch>
          <a:fillRect/>
        </a:stretch>
      </xdr:blipFill>
      <xdr:spPr>
        <a:xfrm>
          <a:off x="200025" y="3971925"/>
          <a:ext cx="11209524" cy="179047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114300</xdr:colOff>
      <xdr:row>11</xdr:row>
      <xdr:rowOff>38100</xdr:rowOff>
    </xdr:from>
    <xdr:to>
      <xdr:col>5</xdr:col>
      <xdr:colOff>379602</xdr:colOff>
      <xdr:row>22</xdr:row>
      <xdr:rowOff>56899</xdr:rowOff>
    </xdr:to>
    <xdr:pic>
      <xdr:nvPicPr>
        <xdr:cNvPr id="2" name="Grafik 1">
          <a:extLst>
            <a:ext uri="{FF2B5EF4-FFF2-40B4-BE49-F238E27FC236}">
              <a16:creationId xmlns:a16="http://schemas.microsoft.com/office/drawing/2014/main" id="{1A10BC81-271F-4DF7-B116-2C67C8C2E91E}"/>
            </a:ext>
          </a:extLst>
        </xdr:cNvPr>
        <xdr:cNvPicPr>
          <a:picLocks noChangeAspect="1"/>
        </xdr:cNvPicPr>
      </xdr:nvPicPr>
      <xdr:blipFill>
        <a:blip xmlns:r="http://schemas.openxmlformats.org/officeDocument/2006/relationships" r:embed="rId2"/>
        <a:stretch>
          <a:fillRect/>
        </a:stretch>
      </xdr:blipFill>
      <xdr:spPr>
        <a:xfrm>
          <a:off x="114300" y="3171825"/>
          <a:ext cx="11180952" cy="20095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a:extLst>
            <a:ext uri="{FF2B5EF4-FFF2-40B4-BE49-F238E27FC236}">
              <a16:creationId xmlns:a16="http://schemas.microsoft.com/office/drawing/2014/main" id="{00000000-0008-0000-1B00-0000178808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0</xdr:rowOff>
    </xdr:from>
    <xdr:to>
      <xdr:col>7</xdr:col>
      <xdr:colOff>341513</xdr:colOff>
      <xdr:row>22</xdr:row>
      <xdr:rowOff>9275</xdr:rowOff>
    </xdr:to>
    <xdr:pic>
      <xdr:nvPicPr>
        <xdr:cNvPr id="2" name="Grafik 1">
          <a:extLst>
            <a:ext uri="{FF2B5EF4-FFF2-40B4-BE49-F238E27FC236}">
              <a16:creationId xmlns:a16="http://schemas.microsoft.com/office/drawing/2014/main" id="{15B63333-1C5C-4E1A-8EB6-84E0A2EC38CA}"/>
            </a:ext>
          </a:extLst>
        </xdr:cNvPr>
        <xdr:cNvPicPr>
          <a:picLocks noChangeAspect="1"/>
        </xdr:cNvPicPr>
      </xdr:nvPicPr>
      <xdr:blipFill>
        <a:blip xmlns:r="http://schemas.openxmlformats.org/officeDocument/2006/relationships" r:embed="rId2"/>
        <a:stretch>
          <a:fillRect/>
        </a:stretch>
      </xdr:blipFill>
      <xdr:spPr>
        <a:xfrm>
          <a:off x="133350" y="3590925"/>
          <a:ext cx="11095238" cy="2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28575</xdr:rowOff>
    </xdr:from>
    <xdr:to>
      <xdr:col>4</xdr:col>
      <xdr:colOff>331975</xdr:colOff>
      <xdr:row>20</xdr:row>
      <xdr:rowOff>123610</xdr:rowOff>
    </xdr:to>
    <xdr:pic>
      <xdr:nvPicPr>
        <xdr:cNvPr id="2" name="Grafik 1">
          <a:extLst>
            <a:ext uri="{FF2B5EF4-FFF2-40B4-BE49-F238E27FC236}">
              <a16:creationId xmlns:a16="http://schemas.microsoft.com/office/drawing/2014/main" id="{A1A8C553-899F-48B6-B710-26AB2BFFCFDD}"/>
            </a:ext>
          </a:extLst>
        </xdr:cNvPr>
        <xdr:cNvPicPr>
          <a:picLocks noChangeAspect="1"/>
        </xdr:cNvPicPr>
      </xdr:nvPicPr>
      <xdr:blipFill>
        <a:blip xmlns:r="http://schemas.openxmlformats.org/officeDocument/2006/relationships" r:embed="rId3"/>
        <a:stretch>
          <a:fillRect/>
        </a:stretch>
      </xdr:blipFill>
      <xdr:spPr>
        <a:xfrm>
          <a:off x="152400" y="3743325"/>
          <a:ext cx="11200000" cy="17238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1</xdr:col>
      <xdr:colOff>0</xdr:colOff>
      <xdr:row>22</xdr:row>
      <xdr:rowOff>104775</xdr:rowOff>
    </xdr:from>
    <xdr:to>
      <xdr:col>6</xdr:col>
      <xdr:colOff>538042</xdr:colOff>
      <xdr:row>33</xdr:row>
      <xdr:rowOff>152400</xdr:rowOff>
    </xdr:to>
    <xdr:pic>
      <xdr:nvPicPr>
        <xdr:cNvPr id="9" name="Picture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324475"/>
          <a:ext cx="10625017"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85725</xdr:colOff>
      <xdr:row>23</xdr:row>
      <xdr:rowOff>180974</xdr:rowOff>
    </xdr:from>
    <xdr:to>
      <xdr:col>5</xdr:col>
      <xdr:colOff>990600</xdr:colOff>
      <xdr:row>34</xdr:row>
      <xdr:rowOff>0</xdr:rowOff>
    </xdr:to>
    <xdr:pic>
      <xdr:nvPicPr>
        <xdr:cNvPr id="5" name="Picture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276849"/>
          <a:ext cx="102774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76201</xdr:colOff>
      <xdr:row>22</xdr:row>
      <xdr:rowOff>0</xdr:rowOff>
    </xdr:from>
    <xdr:to>
      <xdr:col>6</xdr:col>
      <xdr:colOff>361951</xdr:colOff>
      <xdr:row>35</xdr:row>
      <xdr:rowOff>150449</xdr:rowOff>
    </xdr:to>
    <xdr:pic>
      <xdr:nvPicPr>
        <xdr:cNvPr id="9" name="Picture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1" y="5191125"/>
          <a:ext cx="10153650" cy="2503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11</xdr:row>
      <xdr:rowOff>9525</xdr:rowOff>
    </xdr:from>
    <xdr:to>
      <xdr:col>8</xdr:col>
      <xdr:colOff>112906</xdr:colOff>
      <xdr:row>21</xdr:row>
      <xdr:rowOff>66442</xdr:rowOff>
    </xdr:to>
    <xdr:pic>
      <xdr:nvPicPr>
        <xdr:cNvPr id="3" name="Grafik 2">
          <a:extLst>
            <a:ext uri="{FF2B5EF4-FFF2-40B4-BE49-F238E27FC236}">
              <a16:creationId xmlns:a16="http://schemas.microsoft.com/office/drawing/2014/main" id="{1022C6F4-89B5-476A-80DD-B3BABF4D0866}"/>
            </a:ext>
          </a:extLst>
        </xdr:cNvPr>
        <xdr:cNvPicPr>
          <a:picLocks noChangeAspect="1"/>
        </xdr:cNvPicPr>
      </xdr:nvPicPr>
      <xdr:blipFill>
        <a:blip xmlns:r="http://schemas.openxmlformats.org/officeDocument/2006/relationships" r:embed="rId3"/>
        <a:stretch>
          <a:fillRect/>
        </a:stretch>
      </xdr:blipFill>
      <xdr:spPr>
        <a:xfrm>
          <a:off x="219075" y="3209925"/>
          <a:ext cx="11152381" cy="1866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21</xdr:row>
      <xdr:rowOff>180974</xdr:rowOff>
    </xdr:from>
    <xdr:to>
      <xdr:col>6</xdr:col>
      <xdr:colOff>190500</xdr:colOff>
      <xdr:row>36</xdr:row>
      <xdr:rowOff>9524</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5248274"/>
          <a:ext cx="102774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10</xdr:row>
      <xdr:rowOff>323850</xdr:rowOff>
    </xdr:from>
    <xdr:to>
      <xdr:col>7</xdr:col>
      <xdr:colOff>398661</xdr:colOff>
      <xdr:row>20</xdr:row>
      <xdr:rowOff>180746</xdr:rowOff>
    </xdr:to>
    <xdr:pic>
      <xdr:nvPicPr>
        <xdr:cNvPr id="3" name="Grafik 2">
          <a:extLst>
            <a:ext uri="{FF2B5EF4-FFF2-40B4-BE49-F238E27FC236}">
              <a16:creationId xmlns:a16="http://schemas.microsoft.com/office/drawing/2014/main" id="{837EDF6D-0B11-46B4-AFAD-E1A4DCC90190}"/>
            </a:ext>
          </a:extLst>
        </xdr:cNvPr>
        <xdr:cNvPicPr>
          <a:picLocks noChangeAspect="1"/>
        </xdr:cNvPicPr>
      </xdr:nvPicPr>
      <xdr:blipFill>
        <a:blip xmlns:r="http://schemas.openxmlformats.org/officeDocument/2006/relationships" r:embed="rId3"/>
        <a:stretch>
          <a:fillRect/>
        </a:stretch>
      </xdr:blipFill>
      <xdr:spPr>
        <a:xfrm>
          <a:off x="219075" y="3038475"/>
          <a:ext cx="11114286" cy="182857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1</xdr:col>
      <xdr:colOff>104775</xdr:colOff>
      <xdr:row>21</xdr:row>
      <xdr:rowOff>171450</xdr:rowOff>
    </xdr:from>
    <xdr:to>
      <xdr:col>4</xdr:col>
      <xdr:colOff>875123</xdr:colOff>
      <xdr:row>36</xdr:row>
      <xdr:rowOff>113968</xdr:rowOff>
    </xdr:to>
    <xdr:pic>
      <xdr:nvPicPr>
        <xdr:cNvPr id="5" name="Grafik 4">
          <a:extLst>
            <a:ext uri="{FF2B5EF4-FFF2-40B4-BE49-F238E27FC236}">
              <a16:creationId xmlns:a16="http://schemas.microsoft.com/office/drawing/2014/main" id="{F4F92FF3-7CBE-4EEC-8D5D-E79EEC062F9E}"/>
            </a:ext>
          </a:extLst>
        </xdr:cNvPr>
        <xdr:cNvPicPr>
          <a:picLocks noChangeAspect="1"/>
        </xdr:cNvPicPr>
      </xdr:nvPicPr>
      <xdr:blipFill>
        <a:blip xmlns:r="http://schemas.openxmlformats.org/officeDocument/2006/relationships" r:embed="rId2"/>
        <a:stretch>
          <a:fillRect/>
        </a:stretch>
      </xdr:blipFill>
      <xdr:spPr>
        <a:xfrm>
          <a:off x="295275" y="5048250"/>
          <a:ext cx="9419048" cy="2657143"/>
        </a:xfrm>
        <a:prstGeom prst="rect">
          <a:avLst/>
        </a:prstGeom>
      </xdr:spPr>
    </xdr:pic>
    <xdr:clientData/>
  </xdr:twoCellAnchor>
  <xdr:twoCellAnchor editAs="oneCell">
    <xdr:from>
      <xdr:col>0</xdr:col>
      <xdr:colOff>152400</xdr:colOff>
      <xdr:row>11</xdr:row>
      <xdr:rowOff>85725</xdr:rowOff>
    </xdr:from>
    <xdr:to>
      <xdr:col>6</xdr:col>
      <xdr:colOff>255778</xdr:colOff>
      <xdr:row>21</xdr:row>
      <xdr:rowOff>28356</xdr:rowOff>
    </xdr:to>
    <xdr:pic>
      <xdr:nvPicPr>
        <xdr:cNvPr id="2" name="Grafik 1">
          <a:extLst>
            <a:ext uri="{FF2B5EF4-FFF2-40B4-BE49-F238E27FC236}">
              <a16:creationId xmlns:a16="http://schemas.microsoft.com/office/drawing/2014/main" id="{5FD167C8-5ECD-4E54-902C-8980827C2383}"/>
            </a:ext>
          </a:extLst>
        </xdr:cNvPr>
        <xdr:cNvPicPr>
          <a:picLocks noChangeAspect="1"/>
        </xdr:cNvPicPr>
      </xdr:nvPicPr>
      <xdr:blipFill>
        <a:blip xmlns:r="http://schemas.openxmlformats.org/officeDocument/2006/relationships" r:embed="rId3"/>
        <a:stretch>
          <a:fillRect/>
        </a:stretch>
      </xdr:blipFill>
      <xdr:spPr>
        <a:xfrm>
          <a:off x="152400" y="3152775"/>
          <a:ext cx="11171428" cy="175238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24</xdr:row>
      <xdr:rowOff>133350</xdr:rowOff>
    </xdr:from>
    <xdr:to>
      <xdr:col>4</xdr:col>
      <xdr:colOff>1008478</xdr:colOff>
      <xdr:row>40</xdr:row>
      <xdr:rowOff>18702</xdr:rowOff>
    </xdr:to>
    <xdr:pic>
      <xdr:nvPicPr>
        <xdr:cNvPr id="4" name="Grafik 3">
          <a:extLst>
            <a:ext uri="{FF2B5EF4-FFF2-40B4-BE49-F238E27FC236}">
              <a16:creationId xmlns:a16="http://schemas.microsoft.com/office/drawing/2014/main" id="{F7C63471-A2AB-4CE4-98D4-479FED5F8B75}"/>
            </a:ext>
          </a:extLst>
        </xdr:cNvPr>
        <xdr:cNvPicPr>
          <a:picLocks noChangeAspect="1"/>
        </xdr:cNvPicPr>
      </xdr:nvPicPr>
      <xdr:blipFill>
        <a:blip xmlns:r="http://schemas.openxmlformats.org/officeDocument/2006/relationships" r:embed="rId2"/>
        <a:stretch>
          <a:fillRect/>
        </a:stretch>
      </xdr:blipFill>
      <xdr:spPr>
        <a:xfrm>
          <a:off x="219075" y="5486400"/>
          <a:ext cx="9371428" cy="2780952"/>
        </a:xfrm>
        <a:prstGeom prst="rect">
          <a:avLst/>
        </a:prstGeom>
      </xdr:spPr>
    </xdr:pic>
    <xdr:clientData/>
  </xdr:twoCellAnchor>
  <xdr:twoCellAnchor editAs="oneCell">
    <xdr:from>
      <xdr:col>0</xdr:col>
      <xdr:colOff>152400</xdr:colOff>
      <xdr:row>10</xdr:row>
      <xdr:rowOff>257175</xdr:rowOff>
    </xdr:from>
    <xdr:to>
      <xdr:col>6</xdr:col>
      <xdr:colOff>503430</xdr:colOff>
      <xdr:row>23</xdr:row>
      <xdr:rowOff>75908</xdr:rowOff>
    </xdr:to>
    <xdr:pic>
      <xdr:nvPicPr>
        <xdr:cNvPr id="2" name="Grafik 1">
          <a:extLst>
            <a:ext uri="{FF2B5EF4-FFF2-40B4-BE49-F238E27FC236}">
              <a16:creationId xmlns:a16="http://schemas.microsoft.com/office/drawing/2014/main" id="{855DE767-2CAD-4ABF-866B-31AF73EA5116}"/>
            </a:ext>
          </a:extLst>
        </xdr:cNvPr>
        <xdr:cNvPicPr>
          <a:picLocks noChangeAspect="1"/>
        </xdr:cNvPicPr>
      </xdr:nvPicPr>
      <xdr:blipFill>
        <a:blip xmlns:r="http://schemas.openxmlformats.org/officeDocument/2006/relationships" r:embed="rId3"/>
        <a:stretch>
          <a:fillRect/>
        </a:stretch>
      </xdr:blipFill>
      <xdr:spPr>
        <a:xfrm>
          <a:off x="152400" y="2914650"/>
          <a:ext cx="11161905" cy="233333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66675</xdr:colOff>
      <xdr:row>21</xdr:row>
      <xdr:rowOff>76200</xdr:rowOff>
    </xdr:from>
    <xdr:to>
      <xdr:col>5</xdr:col>
      <xdr:colOff>360781</xdr:colOff>
      <xdr:row>31</xdr:row>
      <xdr:rowOff>180736</xdr:rowOff>
    </xdr:to>
    <xdr:pic>
      <xdr:nvPicPr>
        <xdr:cNvPr id="4" name="Grafik 3">
          <a:extLst>
            <a:ext uri="{FF2B5EF4-FFF2-40B4-BE49-F238E27FC236}">
              <a16:creationId xmlns:a16="http://schemas.microsoft.com/office/drawing/2014/main" id="{8844809D-D4CF-4247-9617-09CB3890C3CB}"/>
            </a:ext>
          </a:extLst>
        </xdr:cNvPr>
        <xdr:cNvPicPr>
          <a:picLocks noChangeAspect="1"/>
        </xdr:cNvPicPr>
      </xdr:nvPicPr>
      <xdr:blipFill>
        <a:blip xmlns:r="http://schemas.openxmlformats.org/officeDocument/2006/relationships" r:embed="rId2"/>
        <a:stretch>
          <a:fillRect/>
        </a:stretch>
      </xdr:blipFill>
      <xdr:spPr>
        <a:xfrm>
          <a:off x="257175" y="4743450"/>
          <a:ext cx="9352381" cy="1914286"/>
        </a:xfrm>
        <a:prstGeom prst="rect">
          <a:avLst/>
        </a:prstGeom>
      </xdr:spPr>
    </xdr:pic>
    <xdr:clientData/>
  </xdr:twoCellAnchor>
  <xdr:twoCellAnchor editAs="oneCell">
    <xdr:from>
      <xdr:col>0</xdr:col>
      <xdr:colOff>180975</xdr:colOff>
      <xdr:row>10</xdr:row>
      <xdr:rowOff>295275</xdr:rowOff>
    </xdr:from>
    <xdr:to>
      <xdr:col>7</xdr:col>
      <xdr:colOff>351033</xdr:colOff>
      <xdr:row>20</xdr:row>
      <xdr:rowOff>56933</xdr:rowOff>
    </xdr:to>
    <xdr:pic>
      <xdr:nvPicPr>
        <xdr:cNvPr id="3" name="Grafik 2">
          <a:extLst>
            <a:ext uri="{FF2B5EF4-FFF2-40B4-BE49-F238E27FC236}">
              <a16:creationId xmlns:a16="http://schemas.microsoft.com/office/drawing/2014/main" id="{8F5B3A7F-7924-46E0-B6D8-546790B9600F}"/>
            </a:ext>
          </a:extLst>
        </xdr:cNvPr>
        <xdr:cNvPicPr>
          <a:picLocks noChangeAspect="1"/>
        </xdr:cNvPicPr>
      </xdr:nvPicPr>
      <xdr:blipFill>
        <a:blip xmlns:r="http://schemas.openxmlformats.org/officeDocument/2006/relationships" r:embed="rId3"/>
        <a:stretch>
          <a:fillRect/>
        </a:stretch>
      </xdr:blipFill>
      <xdr:spPr>
        <a:xfrm>
          <a:off x="180975" y="2809875"/>
          <a:ext cx="11133333" cy="173333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2"/>
        <a:stretch>
          <a:fillRect/>
        </a:stretch>
      </xdr:blipFill>
      <xdr:spPr>
        <a:xfrm>
          <a:off x="190500" y="3190875"/>
          <a:ext cx="11085714" cy="1638095"/>
        </a:xfrm>
        <a:prstGeom prst="rect">
          <a:avLst/>
        </a:prstGeom>
      </xdr:spPr>
    </xdr:pic>
    <xdr:clientData/>
  </xdr:twoCellAnchor>
  <xdr:twoCellAnchor editAs="oneCell">
    <xdr:from>
      <xdr:col>0</xdr:col>
      <xdr:colOff>180975</xdr:colOff>
      <xdr:row>21</xdr:row>
      <xdr:rowOff>66675</xdr:rowOff>
    </xdr:from>
    <xdr:to>
      <xdr:col>5</xdr:col>
      <xdr:colOff>370303</xdr:colOff>
      <xdr:row>35</xdr:row>
      <xdr:rowOff>9215</xdr:rowOff>
    </xdr:to>
    <xdr:pic>
      <xdr:nvPicPr>
        <xdr:cNvPr id="6" name="Grafik 5">
          <a:extLst>
            <a:ext uri="{FF2B5EF4-FFF2-40B4-BE49-F238E27FC236}">
              <a16:creationId xmlns:a16="http://schemas.microsoft.com/office/drawing/2014/main" id="{627CE745-FF4E-4B9B-BD31-F94B3037A3AF}"/>
            </a:ext>
          </a:extLst>
        </xdr:cNvPr>
        <xdr:cNvPicPr>
          <a:picLocks noChangeAspect="1"/>
        </xdr:cNvPicPr>
      </xdr:nvPicPr>
      <xdr:blipFill>
        <a:blip xmlns:r="http://schemas.openxmlformats.org/officeDocument/2006/relationships" r:embed="rId3"/>
        <a:stretch>
          <a:fillRect/>
        </a:stretch>
      </xdr:blipFill>
      <xdr:spPr>
        <a:xfrm>
          <a:off x="180975" y="5067300"/>
          <a:ext cx="9371428" cy="24761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25</xdr:row>
      <xdr:rowOff>47625</xdr:rowOff>
    </xdr:from>
    <xdr:to>
      <xdr:col>4</xdr:col>
      <xdr:colOff>932273</xdr:colOff>
      <xdr:row>39</xdr:row>
      <xdr:rowOff>85404</xdr:rowOff>
    </xdr:to>
    <xdr:pic>
      <xdr:nvPicPr>
        <xdr:cNvPr id="5" name="Grafik 4">
          <a:extLst>
            <a:ext uri="{FF2B5EF4-FFF2-40B4-BE49-F238E27FC236}">
              <a16:creationId xmlns:a16="http://schemas.microsoft.com/office/drawing/2014/main" id="{7EDC2105-820A-4866-8D85-CE65CE110638}"/>
            </a:ext>
          </a:extLst>
        </xdr:cNvPr>
        <xdr:cNvPicPr>
          <a:picLocks noChangeAspect="1"/>
        </xdr:cNvPicPr>
      </xdr:nvPicPr>
      <xdr:blipFill>
        <a:blip xmlns:r="http://schemas.openxmlformats.org/officeDocument/2006/relationships" r:embed="rId2"/>
        <a:stretch>
          <a:fillRect/>
        </a:stretch>
      </xdr:blipFill>
      <xdr:spPr>
        <a:xfrm>
          <a:off x="209550" y="5648325"/>
          <a:ext cx="9419048" cy="2571429"/>
        </a:xfrm>
        <a:prstGeom prst="rect">
          <a:avLst/>
        </a:prstGeom>
      </xdr:spPr>
    </xdr:pic>
    <xdr:clientData/>
  </xdr:twoCellAnchor>
  <xdr:twoCellAnchor editAs="oneCell">
    <xdr:from>
      <xdr:col>1</xdr:col>
      <xdr:colOff>19050</xdr:colOff>
      <xdr:row>11</xdr:row>
      <xdr:rowOff>104775</xdr:rowOff>
    </xdr:from>
    <xdr:to>
      <xdr:col>6</xdr:col>
      <xdr:colOff>484375</xdr:colOff>
      <xdr:row>23</xdr:row>
      <xdr:rowOff>47361</xdr:rowOff>
    </xdr:to>
    <xdr:pic>
      <xdr:nvPicPr>
        <xdr:cNvPr id="2" name="Grafik 1">
          <a:extLst>
            <a:ext uri="{FF2B5EF4-FFF2-40B4-BE49-F238E27FC236}">
              <a16:creationId xmlns:a16="http://schemas.microsoft.com/office/drawing/2014/main" id="{9BBDC594-EDF3-4101-AA30-688C2A77AAE9}"/>
            </a:ext>
          </a:extLst>
        </xdr:cNvPr>
        <xdr:cNvPicPr>
          <a:picLocks noChangeAspect="1"/>
        </xdr:cNvPicPr>
      </xdr:nvPicPr>
      <xdr:blipFill>
        <a:blip xmlns:r="http://schemas.openxmlformats.org/officeDocument/2006/relationships" r:embed="rId3"/>
        <a:stretch>
          <a:fillRect/>
        </a:stretch>
      </xdr:blipFill>
      <xdr:spPr>
        <a:xfrm>
          <a:off x="209550" y="3171825"/>
          <a:ext cx="11200000" cy="21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211</xdr:row>
      <xdr:rowOff>84667</xdr:rowOff>
    </xdr:from>
    <xdr:to>
      <xdr:col>3</xdr:col>
      <xdr:colOff>38100</xdr:colOff>
      <xdr:row>215</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212</xdr:row>
      <xdr:rowOff>87629</xdr:rowOff>
    </xdr:from>
    <xdr:to>
      <xdr:col>5</xdr:col>
      <xdr:colOff>2571750</xdr:colOff>
      <xdr:row>214</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208</xdr:row>
      <xdr:rowOff>177165</xdr:rowOff>
    </xdr:from>
    <xdr:to>
      <xdr:col>4</xdr:col>
      <xdr:colOff>1905000</xdr:colOff>
      <xdr:row>212</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157</xdr:row>
      <xdr:rowOff>85725</xdr:rowOff>
    </xdr:from>
    <xdr:to>
      <xdr:col>5</xdr:col>
      <xdr:colOff>0</xdr:colOff>
      <xdr:row>163</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177165</xdr:rowOff>
    </xdr:from>
    <xdr:to>
      <xdr:col>5</xdr:col>
      <xdr:colOff>9525</xdr:colOff>
      <xdr:row>150</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137</xdr:row>
      <xdr:rowOff>95250</xdr:rowOff>
    </xdr:from>
    <xdr:to>
      <xdr:col>5</xdr:col>
      <xdr:colOff>10583</xdr:colOff>
      <xdr:row>139</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217</xdr:row>
      <xdr:rowOff>38100</xdr:rowOff>
    </xdr:from>
    <xdr:to>
      <xdr:col>3</xdr:col>
      <xdr:colOff>0</xdr:colOff>
      <xdr:row>222</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216</xdr:row>
      <xdr:rowOff>11907</xdr:rowOff>
    </xdr:from>
    <xdr:to>
      <xdr:col>6</xdr:col>
      <xdr:colOff>2228850</xdr:colOff>
      <xdr:row>218</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219</xdr:row>
      <xdr:rowOff>19050</xdr:rowOff>
    </xdr:from>
    <xdr:to>
      <xdr:col>5</xdr:col>
      <xdr:colOff>4423165</xdr:colOff>
      <xdr:row>221</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219</xdr:row>
      <xdr:rowOff>19049</xdr:rowOff>
    </xdr:from>
    <xdr:to>
      <xdr:col>6</xdr:col>
      <xdr:colOff>2228882</xdr:colOff>
      <xdr:row>230</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221</xdr:row>
      <xdr:rowOff>161922</xdr:rowOff>
    </xdr:from>
    <xdr:to>
      <xdr:col>4</xdr:col>
      <xdr:colOff>1702515</xdr:colOff>
      <xdr:row>228</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221</xdr:row>
      <xdr:rowOff>163246</xdr:rowOff>
    </xdr:from>
    <xdr:to>
      <xdr:col>5</xdr:col>
      <xdr:colOff>1559502</xdr:colOff>
      <xdr:row>228</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221</xdr:row>
      <xdr:rowOff>161395</xdr:rowOff>
    </xdr:from>
    <xdr:to>
      <xdr:col>5</xdr:col>
      <xdr:colOff>3018590</xdr:colOff>
      <xdr:row>228</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221</xdr:row>
      <xdr:rowOff>162717</xdr:rowOff>
    </xdr:from>
    <xdr:to>
      <xdr:col>5</xdr:col>
      <xdr:colOff>4422939</xdr:colOff>
      <xdr:row>228</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228</xdr:row>
      <xdr:rowOff>53762</xdr:rowOff>
    </xdr:from>
    <xdr:to>
      <xdr:col>2</xdr:col>
      <xdr:colOff>592667</xdr:colOff>
      <xdr:row>234</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229</xdr:row>
      <xdr:rowOff>126999</xdr:rowOff>
    </xdr:from>
    <xdr:to>
      <xdr:col>5</xdr:col>
      <xdr:colOff>1578028</xdr:colOff>
      <xdr:row>229</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231</xdr:row>
      <xdr:rowOff>42333</xdr:rowOff>
    </xdr:from>
    <xdr:to>
      <xdr:col>5</xdr:col>
      <xdr:colOff>1534583</xdr:colOff>
      <xdr:row>231</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231</xdr:row>
      <xdr:rowOff>21167</xdr:rowOff>
    </xdr:from>
    <xdr:to>
      <xdr:col>5</xdr:col>
      <xdr:colOff>1543050</xdr:colOff>
      <xdr:row>234</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661</xdr:row>
      <xdr:rowOff>177165</xdr:rowOff>
    </xdr:from>
    <xdr:to>
      <xdr:col>3</xdr:col>
      <xdr:colOff>156210</xdr:colOff>
      <xdr:row>666</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209</xdr:row>
      <xdr:rowOff>0</xdr:rowOff>
    </xdr:from>
    <xdr:to>
      <xdr:col>4</xdr:col>
      <xdr:colOff>1889763</xdr:colOff>
      <xdr:row>209</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209</xdr:row>
      <xdr:rowOff>10583</xdr:rowOff>
    </xdr:from>
    <xdr:to>
      <xdr:col>2</xdr:col>
      <xdr:colOff>31750</xdr:colOff>
      <xdr:row>211</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207</xdr:row>
      <xdr:rowOff>11430</xdr:rowOff>
    </xdr:from>
    <xdr:to>
      <xdr:col>4</xdr:col>
      <xdr:colOff>1906058</xdr:colOff>
      <xdr:row>212</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654</xdr:row>
      <xdr:rowOff>110489</xdr:rowOff>
    </xdr:from>
    <xdr:to>
      <xdr:col>2</xdr:col>
      <xdr:colOff>599909</xdr:colOff>
      <xdr:row>659</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654</xdr:row>
      <xdr:rowOff>129540</xdr:rowOff>
    </xdr:from>
    <xdr:to>
      <xdr:col>5</xdr:col>
      <xdr:colOff>1266826</xdr:colOff>
      <xdr:row>658</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651</xdr:row>
      <xdr:rowOff>0</xdr:rowOff>
    </xdr:from>
    <xdr:to>
      <xdr:col>5</xdr:col>
      <xdr:colOff>4042</xdr:colOff>
      <xdr:row>651</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651</xdr:row>
      <xdr:rowOff>11430</xdr:rowOff>
    </xdr:from>
    <xdr:to>
      <xdr:col>2</xdr:col>
      <xdr:colOff>9525</xdr:colOff>
      <xdr:row>654</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648</xdr:row>
      <xdr:rowOff>9525</xdr:rowOff>
    </xdr:from>
    <xdr:to>
      <xdr:col>5</xdr:col>
      <xdr:colOff>10583</xdr:colOff>
      <xdr:row>654</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659</xdr:row>
      <xdr:rowOff>21166</xdr:rowOff>
    </xdr:from>
    <xdr:to>
      <xdr:col>1</xdr:col>
      <xdr:colOff>611634</xdr:colOff>
      <xdr:row>661</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156</xdr:row>
      <xdr:rowOff>0</xdr:rowOff>
    </xdr:from>
    <xdr:to>
      <xdr:col>5</xdr:col>
      <xdr:colOff>2867026</xdr:colOff>
      <xdr:row>158</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146</xdr:row>
      <xdr:rowOff>87630</xdr:rowOff>
    </xdr:from>
    <xdr:to>
      <xdr:col>5</xdr:col>
      <xdr:colOff>2886075</xdr:colOff>
      <xdr:row>149</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154</xdr:row>
      <xdr:rowOff>0</xdr:rowOff>
    </xdr:from>
    <xdr:to>
      <xdr:col>5</xdr:col>
      <xdr:colOff>9525</xdr:colOff>
      <xdr:row>156</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215</xdr:row>
      <xdr:rowOff>76200</xdr:rowOff>
    </xdr:from>
    <xdr:to>
      <xdr:col>2</xdr:col>
      <xdr:colOff>9525</xdr:colOff>
      <xdr:row>217</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218</xdr:row>
      <xdr:rowOff>76200</xdr:rowOff>
    </xdr:from>
    <xdr:to>
      <xdr:col>4</xdr:col>
      <xdr:colOff>9211</xdr:colOff>
      <xdr:row>218</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228</xdr:row>
      <xdr:rowOff>74084</xdr:rowOff>
    </xdr:from>
    <xdr:to>
      <xdr:col>5</xdr:col>
      <xdr:colOff>1576917</xdr:colOff>
      <xdr:row>229</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145</xdr:row>
      <xdr:rowOff>0</xdr:rowOff>
    </xdr:from>
    <xdr:to>
      <xdr:col>5</xdr:col>
      <xdr:colOff>17192</xdr:colOff>
      <xdr:row>146</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28575</xdr:colOff>
      <xdr:row>38</xdr:row>
      <xdr:rowOff>171450</xdr:rowOff>
    </xdr:from>
    <xdr:to>
      <xdr:col>5</xdr:col>
      <xdr:colOff>608417</xdr:colOff>
      <xdr:row>73</xdr:row>
      <xdr:rowOff>123039</xdr:rowOff>
    </xdr:to>
    <xdr:pic>
      <xdr:nvPicPr>
        <xdr:cNvPr id="4" name="Grafik 3">
          <a:extLst>
            <a:ext uri="{FF2B5EF4-FFF2-40B4-BE49-F238E27FC236}">
              <a16:creationId xmlns:a16="http://schemas.microsoft.com/office/drawing/2014/main" id="{4CCFF99A-ABC5-460F-8BD1-767629359A33}"/>
            </a:ext>
          </a:extLst>
        </xdr:cNvPr>
        <xdr:cNvPicPr>
          <a:picLocks noChangeAspect="1"/>
        </xdr:cNvPicPr>
      </xdr:nvPicPr>
      <xdr:blipFill>
        <a:blip xmlns:r="http://schemas.openxmlformats.org/officeDocument/2006/relationships" r:embed="rId2"/>
        <a:stretch>
          <a:fillRect/>
        </a:stretch>
      </xdr:blipFill>
      <xdr:spPr>
        <a:xfrm>
          <a:off x="219075" y="8324850"/>
          <a:ext cx="9466667" cy="6285714"/>
        </a:xfrm>
        <a:prstGeom prst="rect">
          <a:avLst/>
        </a:prstGeom>
      </xdr:spPr>
    </xdr:pic>
    <xdr:clientData/>
  </xdr:twoCellAnchor>
  <xdr:twoCellAnchor editAs="oneCell">
    <xdr:from>
      <xdr:col>0</xdr:col>
      <xdr:colOff>161925</xdr:colOff>
      <xdr:row>10</xdr:row>
      <xdr:rowOff>314325</xdr:rowOff>
    </xdr:from>
    <xdr:to>
      <xdr:col>7</xdr:col>
      <xdr:colOff>446290</xdr:colOff>
      <xdr:row>38</xdr:row>
      <xdr:rowOff>37481</xdr:rowOff>
    </xdr:to>
    <xdr:pic>
      <xdr:nvPicPr>
        <xdr:cNvPr id="2" name="Grafik 1">
          <a:extLst>
            <a:ext uri="{FF2B5EF4-FFF2-40B4-BE49-F238E27FC236}">
              <a16:creationId xmlns:a16="http://schemas.microsoft.com/office/drawing/2014/main" id="{8D385D2A-E7F7-4E0E-8197-FD97291DC1EE}"/>
            </a:ext>
          </a:extLst>
        </xdr:cNvPr>
        <xdr:cNvPicPr>
          <a:picLocks noChangeAspect="1"/>
        </xdr:cNvPicPr>
      </xdr:nvPicPr>
      <xdr:blipFill>
        <a:blip xmlns:r="http://schemas.openxmlformats.org/officeDocument/2006/relationships" r:embed="rId3"/>
        <a:stretch>
          <a:fillRect/>
        </a:stretch>
      </xdr:blipFill>
      <xdr:spPr>
        <a:xfrm>
          <a:off x="161925" y="3238500"/>
          <a:ext cx="11076190" cy="495238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11</xdr:row>
      <xdr:rowOff>9525</xdr:rowOff>
    </xdr:from>
    <xdr:to>
      <xdr:col>6</xdr:col>
      <xdr:colOff>189107</xdr:colOff>
      <xdr:row>20</xdr:row>
      <xdr:rowOff>133131</xdr:rowOff>
    </xdr:to>
    <xdr:pic>
      <xdr:nvPicPr>
        <xdr:cNvPr id="3" name="Grafik 2">
          <a:extLst>
            <a:ext uri="{FF2B5EF4-FFF2-40B4-BE49-F238E27FC236}">
              <a16:creationId xmlns:a16="http://schemas.microsoft.com/office/drawing/2014/main" id="{9569134F-AAAE-44CC-A050-65B0EFC01863}"/>
            </a:ext>
          </a:extLst>
        </xdr:cNvPr>
        <xdr:cNvPicPr>
          <a:picLocks noChangeAspect="1"/>
        </xdr:cNvPicPr>
      </xdr:nvPicPr>
      <xdr:blipFill>
        <a:blip xmlns:r="http://schemas.openxmlformats.org/officeDocument/2006/relationships" r:embed="rId2"/>
        <a:stretch>
          <a:fillRect/>
        </a:stretch>
      </xdr:blipFill>
      <xdr:spPr>
        <a:xfrm>
          <a:off x="285750" y="3143250"/>
          <a:ext cx="11142857" cy="1752381"/>
        </a:xfrm>
        <a:prstGeom prst="rect">
          <a:avLst/>
        </a:prstGeom>
      </xdr:spPr>
    </xdr:pic>
    <xdr:clientData/>
  </xdr:twoCellAnchor>
  <xdr:twoCellAnchor editAs="oneCell">
    <xdr:from>
      <xdr:col>1</xdr:col>
      <xdr:colOff>95250</xdr:colOff>
      <xdr:row>21</xdr:row>
      <xdr:rowOff>104775</xdr:rowOff>
    </xdr:from>
    <xdr:to>
      <xdr:col>4</xdr:col>
      <xdr:colOff>684624</xdr:colOff>
      <xdr:row>37</xdr:row>
      <xdr:rowOff>9175</xdr:rowOff>
    </xdr:to>
    <xdr:pic>
      <xdr:nvPicPr>
        <xdr:cNvPr id="4" name="Grafik 3">
          <a:extLst>
            <a:ext uri="{FF2B5EF4-FFF2-40B4-BE49-F238E27FC236}">
              <a16:creationId xmlns:a16="http://schemas.microsoft.com/office/drawing/2014/main" id="{11137E76-7F74-477E-BF68-48CD816DB968}"/>
            </a:ext>
          </a:extLst>
        </xdr:cNvPr>
        <xdr:cNvPicPr>
          <a:picLocks noChangeAspect="1"/>
        </xdr:cNvPicPr>
      </xdr:nvPicPr>
      <xdr:blipFill>
        <a:blip xmlns:r="http://schemas.openxmlformats.org/officeDocument/2006/relationships" r:embed="rId3"/>
        <a:stretch>
          <a:fillRect/>
        </a:stretch>
      </xdr:blipFill>
      <xdr:spPr>
        <a:xfrm>
          <a:off x="285750" y="5048250"/>
          <a:ext cx="9409524" cy="280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142875</xdr:colOff>
      <xdr:row>10</xdr:row>
      <xdr:rowOff>295275</xdr:rowOff>
    </xdr:from>
    <xdr:to>
      <xdr:col>6</xdr:col>
      <xdr:colOff>17661</xdr:colOff>
      <xdr:row>20</xdr:row>
      <xdr:rowOff>171219</xdr:rowOff>
    </xdr:to>
    <xdr:pic>
      <xdr:nvPicPr>
        <xdr:cNvPr id="4" name="Grafik 3">
          <a:extLst>
            <a:ext uri="{FF2B5EF4-FFF2-40B4-BE49-F238E27FC236}">
              <a16:creationId xmlns:a16="http://schemas.microsoft.com/office/drawing/2014/main" id="{E13BEAFA-6994-46DE-B5E5-4236D9D756F9}"/>
            </a:ext>
          </a:extLst>
        </xdr:cNvPr>
        <xdr:cNvPicPr>
          <a:picLocks noChangeAspect="1"/>
        </xdr:cNvPicPr>
      </xdr:nvPicPr>
      <xdr:blipFill>
        <a:blip xmlns:r="http://schemas.openxmlformats.org/officeDocument/2006/relationships" r:embed="rId2"/>
        <a:stretch>
          <a:fillRect/>
        </a:stretch>
      </xdr:blipFill>
      <xdr:spPr>
        <a:xfrm>
          <a:off x="142875" y="3714750"/>
          <a:ext cx="11114286" cy="1847619"/>
        </a:xfrm>
        <a:prstGeom prst="rect">
          <a:avLst/>
        </a:prstGeom>
      </xdr:spPr>
    </xdr:pic>
    <xdr:clientData/>
  </xdr:twoCellAnchor>
  <xdr:twoCellAnchor editAs="oneCell">
    <xdr:from>
      <xdr:col>1</xdr:col>
      <xdr:colOff>19050</xdr:colOff>
      <xdr:row>21</xdr:row>
      <xdr:rowOff>171450</xdr:rowOff>
    </xdr:from>
    <xdr:to>
      <xdr:col>3</xdr:col>
      <xdr:colOff>1999165</xdr:colOff>
      <xdr:row>36</xdr:row>
      <xdr:rowOff>75873</xdr:rowOff>
    </xdr:to>
    <xdr:pic>
      <xdr:nvPicPr>
        <xdr:cNvPr id="5" name="Grafik 4">
          <a:extLst>
            <a:ext uri="{FF2B5EF4-FFF2-40B4-BE49-F238E27FC236}">
              <a16:creationId xmlns:a16="http://schemas.microsoft.com/office/drawing/2014/main" id="{9503C2AB-506F-44D8-B056-EF11FCD738AB}"/>
            </a:ext>
          </a:extLst>
        </xdr:cNvPr>
        <xdr:cNvPicPr>
          <a:picLocks noChangeAspect="1"/>
        </xdr:cNvPicPr>
      </xdr:nvPicPr>
      <xdr:blipFill>
        <a:blip xmlns:r="http://schemas.openxmlformats.org/officeDocument/2006/relationships" r:embed="rId3"/>
        <a:stretch>
          <a:fillRect/>
        </a:stretch>
      </xdr:blipFill>
      <xdr:spPr>
        <a:xfrm>
          <a:off x="209550" y="5743575"/>
          <a:ext cx="8676190" cy="261904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133350</xdr:colOff>
      <xdr:row>22</xdr:row>
      <xdr:rowOff>28575</xdr:rowOff>
    </xdr:from>
    <xdr:to>
      <xdr:col>4</xdr:col>
      <xdr:colOff>979887</xdr:colOff>
      <xdr:row>37</xdr:row>
      <xdr:rowOff>28236</xdr:rowOff>
    </xdr:to>
    <xdr:pic>
      <xdr:nvPicPr>
        <xdr:cNvPr id="5" name="Grafik 4">
          <a:extLst>
            <a:ext uri="{FF2B5EF4-FFF2-40B4-BE49-F238E27FC236}">
              <a16:creationId xmlns:a16="http://schemas.microsoft.com/office/drawing/2014/main" id="{04E4AF9B-4663-4ED8-8C16-FDCD12AA9729}"/>
            </a:ext>
          </a:extLst>
        </xdr:cNvPr>
        <xdr:cNvPicPr>
          <a:picLocks noChangeAspect="1"/>
        </xdr:cNvPicPr>
      </xdr:nvPicPr>
      <xdr:blipFill>
        <a:blip xmlns:r="http://schemas.openxmlformats.org/officeDocument/2006/relationships" r:embed="rId2"/>
        <a:stretch>
          <a:fillRect/>
        </a:stretch>
      </xdr:blipFill>
      <xdr:spPr>
        <a:xfrm>
          <a:off x="323850" y="5438775"/>
          <a:ext cx="9504762" cy="2714286"/>
        </a:xfrm>
        <a:prstGeom prst="rect">
          <a:avLst/>
        </a:prstGeom>
      </xdr:spPr>
    </xdr:pic>
    <xdr:clientData/>
  </xdr:twoCellAnchor>
  <xdr:twoCellAnchor editAs="oneCell">
    <xdr:from>
      <xdr:col>1</xdr:col>
      <xdr:colOff>47625</xdr:colOff>
      <xdr:row>11</xdr:row>
      <xdr:rowOff>123825</xdr:rowOff>
    </xdr:from>
    <xdr:to>
      <xdr:col>6</xdr:col>
      <xdr:colOff>331978</xdr:colOff>
      <xdr:row>22</xdr:row>
      <xdr:rowOff>9290</xdr:rowOff>
    </xdr:to>
    <xdr:pic>
      <xdr:nvPicPr>
        <xdr:cNvPr id="2" name="Grafik 1">
          <a:extLst>
            <a:ext uri="{FF2B5EF4-FFF2-40B4-BE49-F238E27FC236}">
              <a16:creationId xmlns:a16="http://schemas.microsoft.com/office/drawing/2014/main" id="{5C88DE7A-B533-485B-9FF7-630D62893573}"/>
            </a:ext>
          </a:extLst>
        </xdr:cNvPr>
        <xdr:cNvPicPr>
          <a:picLocks noChangeAspect="1"/>
        </xdr:cNvPicPr>
      </xdr:nvPicPr>
      <xdr:blipFill>
        <a:blip xmlns:r="http://schemas.openxmlformats.org/officeDocument/2006/relationships" r:embed="rId3"/>
        <a:stretch>
          <a:fillRect/>
        </a:stretch>
      </xdr:blipFill>
      <xdr:spPr>
        <a:xfrm>
          <a:off x="238125" y="3343275"/>
          <a:ext cx="11171428" cy="187619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38100</xdr:colOff>
      <xdr:row>33</xdr:row>
      <xdr:rowOff>76200</xdr:rowOff>
    </xdr:from>
    <xdr:to>
      <xdr:col>5</xdr:col>
      <xdr:colOff>313142</xdr:colOff>
      <xdr:row>45</xdr:row>
      <xdr:rowOff>28310</xdr:rowOff>
    </xdr:to>
    <xdr:pic>
      <xdr:nvPicPr>
        <xdr:cNvPr id="12" name="Grafik 11">
          <a:extLst>
            <a:ext uri="{FF2B5EF4-FFF2-40B4-BE49-F238E27FC236}">
              <a16:creationId xmlns:a16="http://schemas.microsoft.com/office/drawing/2014/main" id="{6D0BCC0B-41FB-4405-A832-02CECA492317}"/>
            </a:ext>
          </a:extLst>
        </xdr:cNvPr>
        <xdr:cNvPicPr>
          <a:picLocks noChangeAspect="1"/>
        </xdr:cNvPicPr>
      </xdr:nvPicPr>
      <xdr:blipFill>
        <a:blip xmlns:r="http://schemas.openxmlformats.org/officeDocument/2006/relationships" r:embed="rId2"/>
        <a:stretch>
          <a:fillRect/>
        </a:stretch>
      </xdr:blipFill>
      <xdr:spPr>
        <a:xfrm>
          <a:off x="228600" y="7439025"/>
          <a:ext cx="9466667" cy="2123810"/>
        </a:xfrm>
        <a:prstGeom prst="rect">
          <a:avLst/>
        </a:prstGeom>
      </xdr:spPr>
    </xdr:pic>
    <xdr:clientData/>
  </xdr:twoCellAnchor>
  <xdr:twoCellAnchor editAs="oneCell">
    <xdr:from>
      <xdr:col>1</xdr:col>
      <xdr:colOff>9525</xdr:colOff>
      <xdr:row>11</xdr:row>
      <xdr:rowOff>47625</xdr:rowOff>
    </xdr:from>
    <xdr:to>
      <xdr:col>6</xdr:col>
      <xdr:colOff>817761</xdr:colOff>
      <xdr:row>31</xdr:row>
      <xdr:rowOff>123363</xdr:rowOff>
    </xdr:to>
    <xdr:pic>
      <xdr:nvPicPr>
        <xdr:cNvPr id="4" name="Grafik 3">
          <a:extLst>
            <a:ext uri="{FF2B5EF4-FFF2-40B4-BE49-F238E27FC236}">
              <a16:creationId xmlns:a16="http://schemas.microsoft.com/office/drawing/2014/main" id="{2B09B03B-58EF-434A-9DC9-18C82ED0DAE2}"/>
            </a:ext>
          </a:extLst>
        </xdr:cNvPr>
        <xdr:cNvPicPr>
          <a:picLocks noChangeAspect="1"/>
        </xdr:cNvPicPr>
      </xdr:nvPicPr>
      <xdr:blipFill>
        <a:blip xmlns:r="http://schemas.openxmlformats.org/officeDocument/2006/relationships" r:embed="rId3"/>
        <a:stretch>
          <a:fillRect/>
        </a:stretch>
      </xdr:blipFill>
      <xdr:spPr>
        <a:xfrm>
          <a:off x="200025" y="3267075"/>
          <a:ext cx="11114286" cy="36952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0</xdr:colOff>
      <xdr:row>21</xdr:row>
      <xdr:rowOff>142875</xdr:rowOff>
    </xdr:from>
    <xdr:to>
      <xdr:col>5</xdr:col>
      <xdr:colOff>294089</xdr:colOff>
      <xdr:row>34</xdr:row>
      <xdr:rowOff>9248</xdr:rowOff>
    </xdr:to>
    <xdr:pic>
      <xdr:nvPicPr>
        <xdr:cNvPr id="5" name="Grafik 4">
          <a:extLst>
            <a:ext uri="{FF2B5EF4-FFF2-40B4-BE49-F238E27FC236}">
              <a16:creationId xmlns:a16="http://schemas.microsoft.com/office/drawing/2014/main" id="{1E5CC94F-D90A-4870-8299-5E62EA77951D}"/>
            </a:ext>
          </a:extLst>
        </xdr:cNvPr>
        <xdr:cNvPicPr>
          <a:picLocks noChangeAspect="1"/>
        </xdr:cNvPicPr>
      </xdr:nvPicPr>
      <xdr:blipFill>
        <a:blip xmlns:r="http://schemas.openxmlformats.org/officeDocument/2006/relationships" r:embed="rId2"/>
        <a:stretch>
          <a:fillRect/>
        </a:stretch>
      </xdr:blipFill>
      <xdr:spPr>
        <a:xfrm>
          <a:off x="190500" y="5133975"/>
          <a:ext cx="9485714" cy="2219048"/>
        </a:xfrm>
        <a:prstGeom prst="rect">
          <a:avLst/>
        </a:prstGeom>
      </xdr:spPr>
    </xdr:pic>
    <xdr:clientData/>
  </xdr:twoCellAnchor>
  <xdr:twoCellAnchor editAs="oneCell">
    <xdr:from>
      <xdr:col>0</xdr:col>
      <xdr:colOff>142875</xdr:colOff>
      <xdr:row>11</xdr:row>
      <xdr:rowOff>0</xdr:rowOff>
    </xdr:from>
    <xdr:to>
      <xdr:col>7</xdr:col>
      <xdr:colOff>274821</xdr:colOff>
      <xdr:row>21</xdr:row>
      <xdr:rowOff>37869</xdr:rowOff>
    </xdr:to>
    <xdr:pic>
      <xdr:nvPicPr>
        <xdr:cNvPr id="2" name="Grafik 1">
          <a:extLst>
            <a:ext uri="{FF2B5EF4-FFF2-40B4-BE49-F238E27FC236}">
              <a16:creationId xmlns:a16="http://schemas.microsoft.com/office/drawing/2014/main" id="{C45BED34-1325-40F5-BC61-E6AD517F0A53}"/>
            </a:ext>
          </a:extLst>
        </xdr:cNvPr>
        <xdr:cNvPicPr>
          <a:picLocks noChangeAspect="1"/>
        </xdr:cNvPicPr>
      </xdr:nvPicPr>
      <xdr:blipFill>
        <a:blip xmlns:r="http://schemas.openxmlformats.org/officeDocument/2006/relationships" r:embed="rId3"/>
        <a:stretch>
          <a:fillRect/>
        </a:stretch>
      </xdr:blipFill>
      <xdr:spPr>
        <a:xfrm>
          <a:off x="142875" y="3019425"/>
          <a:ext cx="11228571" cy="184761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57150</xdr:colOff>
      <xdr:row>21</xdr:row>
      <xdr:rowOff>85725</xdr:rowOff>
    </xdr:from>
    <xdr:to>
      <xdr:col>5</xdr:col>
      <xdr:colOff>475049</xdr:colOff>
      <xdr:row>41</xdr:row>
      <xdr:rowOff>37654</xdr:rowOff>
    </xdr:to>
    <xdr:pic>
      <xdr:nvPicPr>
        <xdr:cNvPr id="10" name="Grafik 9">
          <a:extLst>
            <a:ext uri="{FF2B5EF4-FFF2-40B4-BE49-F238E27FC236}">
              <a16:creationId xmlns:a16="http://schemas.microsoft.com/office/drawing/2014/main" id="{71A21394-AF90-4C9A-85F8-ABC1F101498D}"/>
            </a:ext>
          </a:extLst>
        </xdr:cNvPr>
        <xdr:cNvPicPr>
          <a:picLocks noChangeAspect="1"/>
        </xdr:cNvPicPr>
      </xdr:nvPicPr>
      <xdr:blipFill>
        <a:blip xmlns:r="http://schemas.openxmlformats.org/officeDocument/2006/relationships" r:embed="rId2"/>
        <a:stretch>
          <a:fillRect/>
        </a:stretch>
      </xdr:blipFill>
      <xdr:spPr>
        <a:xfrm>
          <a:off x="247650" y="5334000"/>
          <a:ext cx="9609524" cy="3571429"/>
        </a:xfrm>
        <a:prstGeom prst="rect">
          <a:avLst/>
        </a:prstGeom>
      </xdr:spPr>
    </xdr:pic>
    <xdr:clientData/>
  </xdr:twoCellAnchor>
  <xdr:twoCellAnchor editAs="oneCell">
    <xdr:from>
      <xdr:col>0</xdr:col>
      <xdr:colOff>161925</xdr:colOff>
      <xdr:row>10</xdr:row>
      <xdr:rowOff>200025</xdr:rowOff>
    </xdr:from>
    <xdr:to>
      <xdr:col>7</xdr:col>
      <xdr:colOff>198633</xdr:colOff>
      <xdr:row>18</xdr:row>
      <xdr:rowOff>114089</xdr:rowOff>
    </xdr:to>
    <xdr:pic>
      <xdr:nvPicPr>
        <xdr:cNvPr id="3" name="Grafik 2">
          <a:extLst>
            <a:ext uri="{FF2B5EF4-FFF2-40B4-BE49-F238E27FC236}">
              <a16:creationId xmlns:a16="http://schemas.microsoft.com/office/drawing/2014/main" id="{E43BE520-D217-40EF-A313-B3DB811EF52A}"/>
            </a:ext>
          </a:extLst>
        </xdr:cNvPr>
        <xdr:cNvPicPr>
          <a:picLocks noChangeAspect="1"/>
        </xdr:cNvPicPr>
      </xdr:nvPicPr>
      <xdr:blipFill>
        <a:blip xmlns:r="http://schemas.openxmlformats.org/officeDocument/2006/relationships" r:embed="rId3"/>
        <a:stretch>
          <a:fillRect/>
        </a:stretch>
      </xdr:blipFill>
      <xdr:spPr>
        <a:xfrm>
          <a:off x="161925" y="2933700"/>
          <a:ext cx="11133333" cy="168571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A10B4245-F91E-4519-9ABE-F2EA211291C9}"/>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4076700" cy="628650"/>
        </a:xfrm>
        <a:prstGeom prst="rect">
          <a:avLst/>
        </a:prstGeom>
        <a:noFill/>
        <a:ln w="9525">
          <a:noFill/>
          <a:miter lim="800000"/>
          <a:headEnd/>
          <a:tailEnd/>
        </a:ln>
      </xdr:spPr>
    </xdr:pic>
    <xdr:clientData/>
  </xdr:twoCellAnchor>
  <xdr:twoCellAnchor editAs="oneCell">
    <xdr:from>
      <xdr:col>1</xdr:col>
      <xdr:colOff>38100</xdr:colOff>
      <xdr:row>23</xdr:row>
      <xdr:rowOff>161925</xdr:rowOff>
    </xdr:from>
    <xdr:to>
      <xdr:col>5</xdr:col>
      <xdr:colOff>27382</xdr:colOff>
      <xdr:row>37</xdr:row>
      <xdr:rowOff>123513</xdr:rowOff>
    </xdr:to>
    <xdr:pic>
      <xdr:nvPicPr>
        <xdr:cNvPr id="3" name="Grafik 2">
          <a:extLst>
            <a:ext uri="{FF2B5EF4-FFF2-40B4-BE49-F238E27FC236}">
              <a16:creationId xmlns:a16="http://schemas.microsoft.com/office/drawing/2014/main" id="{50C72B61-128A-43DF-ABA3-62A319857CBD}"/>
            </a:ext>
          </a:extLst>
        </xdr:cNvPr>
        <xdr:cNvPicPr>
          <a:picLocks noChangeAspect="1"/>
        </xdr:cNvPicPr>
      </xdr:nvPicPr>
      <xdr:blipFill>
        <a:blip xmlns:r="http://schemas.openxmlformats.org/officeDocument/2006/relationships" r:embed="rId2"/>
        <a:stretch>
          <a:fillRect/>
        </a:stretch>
      </xdr:blipFill>
      <xdr:spPr>
        <a:xfrm>
          <a:off x="247650" y="5695950"/>
          <a:ext cx="9542857" cy="2495238"/>
        </a:xfrm>
        <a:prstGeom prst="rect">
          <a:avLst/>
        </a:prstGeom>
      </xdr:spPr>
    </xdr:pic>
    <xdr:clientData/>
  </xdr:twoCellAnchor>
  <xdr:twoCellAnchor editAs="oneCell">
    <xdr:from>
      <xdr:col>1</xdr:col>
      <xdr:colOff>95250</xdr:colOff>
      <xdr:row>10</xdr:row>
      <xdr:rowOff>314325</xdr:rowOff>
    </xdr:from>
    <xdr:to>
      <xdr:col>6</xdr:col>
      <xdr:colOff>522488</xdr:colOff>
      <xdr:row>23</xdr:row>
      <xdr:rowOff>47324</xdr:rowOff>
    </xdr:to>
    <xdr:pic>
      <xdr:nvPicPr>
        <xdr:cNvPr id="5" name="Grafik 4">
          <a:extLst>
            <a:ext uri="{FF2B5EF4-FFF2-40B4-BE49-F238E27FC236}">
              <a16:creationId xmlns:a16="http://schemas.microsoft.com/office/drawing/2014/main" id="{9C41E03C-9CD3-4216-B46B-2DECA768A697}"/>
            </a:ext>
          </a:extLst>
        </xdr:cNvPr>
        <xdr:cNvPicPr>
          <a:picLocks noChangeAspect="1"/>
        </xdr:cNvPicPr>
      </xdr:nvPicPr>
      <xdr:blipFill>
        <a:blip xmlns:r="http://schemas.openxmlformats.org/officeDocument/2006/relationships" r:embed="rId3"/>
        <a:stretch>
          <a:fillRect/>
        </a:stretch>
      </xdr:blipFill>
      <xdr:spPr>
        <a:xfrm>
          <a:off x="304800" y="3171825"/>
          <a:ext cx="11095238" cy="240952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333375</xdr:colOff>
      <xdr:row>2</xdr:row>
      <xdr:rowOff>28575</xdr:rowOff>
    </xdr:from>
    <xdr:to>
      <xdr:col>5</xdr:col>
      <xdr:colOff>1038225</xdr:colOff>
      <xdr:row>3</xdr:row>
      <xdr:rowOff>133350</xdr:rowOff>
    </xdr:to>
    <xdr:pic>
      <xdr:nvPicPr>
        <xdr:cNvPr id="3" name="Grafik 2">
          <a:extLst>
            <a:ext uri="{FF2B5EF4-FFF2-40B4-BE49-F238E27FC236}">
              <a16:creationId xmlns:a16="http://schemas.microsoft.com/office/drawing/2014/main" id="{BD88841F-CEA2-4665-8B20-B2372FE2607D}"/>
            </a:ext>
          </a:extLst>
        </xdr:cNvPr>
        <xdr:cNvPicPr>
          <a:picLocks noChangeAspect="1"/>
        </xdr:cNvPicPr>
      </xdr:nvPicPr>
      <xdr:blipFill>
        <a:blip xmlns:r="http://schemas.openxmlformats.org/officeDocument/2006/relationships" r:embed="rId1" cstate="print"/>
        <a:srcRect/>
        <a:stretch>
          <a:fillRect/>
        </a:stretch>
      </xdr:blipFill>
      <xdr:spPr bwMode="auto">
        <a:xfrm>
          <a:off x="3876675" y="409575"/>
          <a:ext cx="4076700" cy="628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1</xdr:col>
      <xdr:colOff>542925</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2</xdr:col>
      <xdr:colOff>542925</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9525</xdr:rowOff>
    </xdr:from>
    <xdr:to>
      <xdr:col>1</xdr:col>
      <xdr:colOff>542925</xdr:colOff>
      <xdr:row>34</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34</xdr:row>
      <xdr:rowOff>9525</xdr:rowOff>
    </xdr:from>
    <xdr:to>
      <xdr:col>2</xdr:col>
      <xdr:colOff>542925</xdr:colOff>
      <xdr:row>34</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34</xdr:row>
      <xdr:rowOff>9525</xdr:rowOff>
    </xdr:from>
    <xdr:to>
      <xdr:col>4</xdr:col>
      <xdr:colOff>0</xdr:colOff>
      <xdr:row>34</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32</xdr:row>
      <xdr:rowOff>9525</xdr:rowOff>
    </xdr:from>
    <xdr:to>
      <xdr:col>1</xdr:col>
      <xdr:colOff>0</xdr:colOff>
      <xdr:row>32</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32</xdr:row>
      <xdr:rowOff>9525</xdr:rowOff>
    </xdr:from>
    <xdr:to>
      <xdr:col>2</xdr:col>
      <xdr:colOff>95250</xdr:colOff>
      <xdr:row>32</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32</xdr:row>
      <xdr:rowOff>9525</xdr:rowOff>
    </xdr:from>
    <xdr:to>
      <xdr:col>5</xdr:col>
      <xdr:colOff>0</xdr:colOff>
      <xdr:row>32</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32</xdr:row>
      <xdr:rowOff>9525</xdr:rowOff>
    </xdr:from>
    <xdr:to>
      <xdr:col>8</xdr:col>
      <xdr:colOff>0</xdr:colOff>
      <xdr:row>32</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33</xdr:row>
      <xdr:rowOff>9525</xdr:rowOff>
    </xdr:from>
    <xdr:to>
      <xdr:col>2</xdr:col>
      <xdr:colOff>95250</xdr:colOff>
      <xdr:row>33</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95250</xdr:colOff>
      <xdr:row>34</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34</xdr:row>
      <xdr:rowOff>9525</xdr:rowOff>
    </xdr:from>
    <xdr:to>
      <xdr:col>3</xdr:col>
      <xdr:colOff>104775</xdr:colOff>
      <xdr:row>34</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171450</xdr:colOff>
      <xdr:row>3</xdr:row>
      <xdr:rowOff>85725</xdr:rowOff>
    </xdr:to>
    <xdr:pic>
      <xdr:nvPicPr>
        <xdr:cNvPr id="2" name="Grafik 1">
          <a:extLst>
            <a:ext uri="{FF2B5EF4-FFF2-40B4-BE49-F238E27FC236}">
              <a16:creationId xmlns:a16="http://schemas.microsoft.com/office/drawing/2014/main" id="{2D62BB37-2336-42E5-B8E7-AD24E65D66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22</xdr:row>
      <xdr:rowOff>0</xdr:rowOff>
    </xdr:from>
    <xdr:to>
      <xdr:col>1</xdr:col>
      <xdr:colOff>0</xdr:colOff>
      <xdr:row>22</xdr:row>
      <xdr:rowOff>104775</xdr:rowOff>
    </xdr:to>
    <xdr:pic>
      <xdr:nvPicPr>
        <xdr:cNvPr id="3" name="Grafik 6">
          <a:extLst>
            <a:ext uri="{FF2B5EF4-FFF2-40B4-BE49-F238E27FC236}">
              <a16:creationId xmlns:a16="http://schemas.microsoft.com/office/drawing/2014/main" id="{0F08C49A-5B6F-494B-9CE8-75B958822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2957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a:extLst>
            <a:ext uri="{FF2B5EF4-FFF2-40B4-BE49-F238E27FC236}">
              <a16:creationId xmlns:a16="http://schemas.microsoft.com/office/drawing/2014/main" id="{A95B911A-F7D5-4667-B1AB-594CF52793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45148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a:extLst>
            <a:ext uri="{FF2B5EF4-FFF2-40B4-BE49-F238E27FC236}">
              <a16:creationId xmlns:a16="http://schemas.microsoft.com/office/drawing/2014/main" id="{838850CB-6379-4F83-9D1C-9B722D98A3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82725" y="4514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a:extLst>
            <a:ext uri="{FF2B5EF4-FFF2-40B4-BE49-F238E27FC236}">
              <a16:creationId xmlns:a16="http://schemas.microsoft.com/office/drawing/2014/main" id="{30FCFABD-7F58-464B-9BB1-4C889650D3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3053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a:extLst>
            <a:ext uri="{FF2B5EF4-FFF2-40B4-BE49-F238E27FC236}">
              <a16:creationId xmlns:a16="http://schemas.microsoft.com/office/drawing/2014/main" id="{42AAD598-8A3C-427D-9EE0-C2EE0014C6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a:extLst>
            <a:ext uri="{FF2B5EF4-FFF2-40B4-BE49-F238E27FC236}">
              <a16:creationId xmlns:a16="http://schemas.microsoft.com/office/drawing/2014/main" id="{90810431-0197-43CB-BD78-18D223240B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4</xdr:col>
      <xdr:colOff>819150</xdr:colOff>
      <xdr:row>7</xdr:row>
      <xdr:rowOff>114300</xdr:rowOff>
    </xdr:to>
    <xdr:pic>
      <xdr:nvPicPr>
        <xdr:cNvPr id="9" name="Grafik 18">
          <a:extLst>
            <a:ext uri="{FF2B5EF4-FFF2-40B4-BE49-F238E27FC236}">
              <a16:creationId xmlns:a16="http://schemas.microsoft.com/office/drawing/2014/main" id="{7528D7DA-8F2D-4D88-909B-1F1A3912F3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0" name="Grafik 18">
          <a:extLst>
            <a:ext uri="{FF2B5EF4-FFF2-40B4-BE49-F238E27FC236}">
              <a16:creationId xmlns:a16="http://schemas.microsoft.com/office/drawing/2014/main" id="{2494ADFE-8363-4899-9613-62AB4B2082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8477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1" name="Grafik 18">
          <a:extLst>
            <a:ext uri="{FF2B5EF4-FFF2-40B4-BE49-F238E27FC236}">
              <a16:creationId xmlns:a16="http://schemas.microsoft.com/office/drawing/2014/main" id="{1097D754-8CA5-4E6B-9928-A95498D894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9620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2" name="Grafik 18">
          <a:extLst>
            <a:ext uri="{FF2B5EF4-FFF2-40B4-BE49-F238E27FC236}">
              <a16:creationId xmlns:a16="http://schemas.microsoft.com/office/drawing/2014/main" id="{2548CD6B-9C44-45E0-B1D7-E854255316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0763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13" name="Grafik 18">
          <a:extLst>
            <a:ext uri="{FF2B5EF4-FFF2-40B4-BE49-F238E27FC236}">
              <a16:creationId xmlns:a16="http://schemas.microsoft.com/office/drawing/2014/main" id="{E3F25B8F-704E-40CA-9173-0E96A8DC44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1906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66</xdr:row>
      <xdr:rowOff>9525</xdr:rowOff>
    </xdr:from>
    <xdr:to>
      <xdr:col>14</xdr:col>
      <xdr:colOff>447675</xdr:colOff>
      <xdr:row>66</xdr:row>
      <xdr:rowOff>114300</xdr:rowOff>
    </xdr:to>
    <xdr:pic>
      <xdr:nvPicPr>
        <xdr:cNvPr id="14" name="Grafik 18">
          <a:extLst>
            <a:ext uri="{FF2B5EF4-FFF2-40B4-BE49-F238E27FC236}">
              <a16:creationId xmlns:a16="http://schemas.microsoft.com/office/drawing/2014/main" id="{65EE0B13-99B0-482B-B5B1-42E818D472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0783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69</xdr:row>
      <xdr:rowOff>9525</xdr:rowOff>
    </xdr:from>
    <xdr:to>
      <xdr:col>14</xdr:col>
      <xdr:colOff>447675</xdr:colOff>
      <xdr:row>69</xdr:row>
      <xdr:rowOff>114300</xdr:rowOff>
    </xdr:to>
    <xdr:pic>
      <xdr:nvPicPr>
        <xdr:cNvPr id="15" name="Grafik 18">
          <a:extLst>
            <a:ext uri="{FF2B5EF4-FFF2-40B4-BE49-F238E27FC236}">
              <a16:creationId xmlns:a16="http://schemas.microsoft.com/office/drawing/2014/main" id="{7A4A7898-4BB1-4D8F-BB90-32F30A7AE7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1926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16" name="Grafik 19">
          <a:extLst>
            <a:ext uri="{FF2B5EF4-FFF2-40B4-BE49-F238E27FC236}">
              <a16:creationId xmlns:a16="http://schemas.microsoft.com/office/drawing/2014/main" id="{A2A709EF-20F8-4F22-A226-5CC6A601BA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3450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76</xdr:row>
      <xdr:rowOff>9525</xdr:rowOff>
    </xdr:from>
    <xdr:to>
      <xdr:col>14</xdr:col>
      <xdr:colOff>447675</xdr:colOff>
      <xdr:row>76</xdr:row>
      <xdr:rowOff>114300</xdr:rowOff>
    </xdr:to>
    <xdr:pic>
      <xdr:nvPicPr>
        <xdr:cNvPr id="17" name="Grafik 20">
          <a:extLst>
            <a:ext uri="{FF2B5EF4-FFF2-40B4-BE49-F238E27FC236}">
              <a16:creationId xmlns:a16="http://schemas.microsoft.com/office/drawing/2014/main" id="{24A3D2C7-005D-484D-85A2-FCB9F84BD8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4593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85</xdr:row>
      <xdr:rowOff>9525</xdr:rowOff>
    </xdr:from>
    <xdr:to>
      <xdr:col>14</xdr:col>
      <xdr:colOff>447675</xdr:colOff>
      <xdr:row>85</xdr:row>
      <xdr:rowOff>114300</xdr:rowOff>
    </xdr:to>
    <xdr:pic>
      <xdr:nvPicPr>
        <xdr:cNvPr id="18" name="Grafik 22">
          <a:extLst>
            <a:ext uri="{FF2B5EF4-FFF2-40B4-BE49-F238E27FC236}">
              <a16:creationId xmlns:a16="http://schemas.microsoft.com/office/drawing/2014/main" id="{0D79A4A1-D22F-4EE5-BBDC-5DE385FD83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8022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64</xdr:row>
      <xdr:rowOff>9525</xdr:rowOff>
    </xdr:from>
    <xdr:to>
      <xdr:col>14</xdr:col>
      <xdr:colOff>447675</xdr:colOff>
      <xdr:row>64</xdr:row>
      <xdr:rowOff>114300</xdr:rowOff>
    </xdr:to>
    <xdr:pic>
      <xdr:nvPicPr>
        <xdr:cNvPr id="19" name="Grafik 29">
          <a:extLst>
            <a:ext uri="{FF2B5EF4-FFF2-40B4-BE49-F238E27FC236}">
              <a16:creationId xmlns:a16="http://schemas.microsoft.com/office/drawing/2014/main" id="{6DC759E7-5DE3-48A8-B78D-55AA436672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20021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1</xdr:col>
      <xdr:colOff>285750</xdr:colOff>
      <xdr:row>22</xdr:row>
      <xdr:rowOff>114300</xdr:rowOff>
    </xdr:to>
    <xdr:pic>
      <xdr:nvPicPr>
        <xdr:cNvPr id="20" name="Grafik 6">
          <a:extLst>
            <a:ext uri="{FF2B5EF4-FFF2-40B4-BE49-F238E27FC236}">
              <a16:creationId xmlns:a16="http://schemas.microsoft.com/office/drawing/2014/main" id="{696D6753-580A-4B70-83C0-3EBBC20F9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3053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46</xdr:row>
      <xdr:rowOff>9525</xdr:rowOff>
    </xdr:from>
    <xdr:to>
      <xdr:col>14</xdr:col>
      <xdr:colOff>447675</xdr:colOff>
      <xdr:row>46</xdr:row>
      <xdr:rowOff>114300</xdr:rowOff>
    </xdr:to>
    <xdr:pic>
      <xdr:nvPicPr>
        <xdr:cNvPr id="21" name="Grafik 18">
          <a:extLst>
            <a:ext uri="{FF2B5EF4-FFF2-40B4-BE49-F238E27FC236}">
              <a16:creationId xmlns:a16="http://schemas.microsoft.com/office/drawing/2014/main" id="{6BA4E918-7037-4E41-8EA3-96A1E77A1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30873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22" name="Grafik 29">
          <a:extLst>
            <a:ext uri="{FF2B5EF4-FFF2-40B4-BE49-F238E27FC236}">
              <a16:creationId xmlns:a16="http://schemas.microsoft.com/office/drawing/2014/main" id="{D7E370F4-4AF7-47BC-B701-24284DB937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7735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61</xdr:row>
      <xdr:rowOff>9525</xdr:rowOff>
    </xdr:from>
    <xdr:to>
      <xdr:col>14</xdr:col>
      <xdr:colOff>447675</xdr:colOff>
      <xdr:row>61</xdr:row>
      <xdr:rowOff>114300</xdr:rowOff>
    </xdr:to>
    <xdr:pic>
      <xdr:nvPicPr>
        <xdr:cNvPr id="23" name="Grafik 29">
          <a:extLst>
            <a:ext uri="{FF2B5EF4-FFF2-40B4-BE49-F238E27FC236}">
              <a16:creationId xmlns:a16="http://schemas.microsoft.com/office/drawing/2014/main" id="{649C65A5-7DB8-41AA-989B-5CDCE40798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8878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90</xdr:row>
      <xdr:rowOff>9525</xdr:rowOff>
    </xdr:from>
    <xdr:to>
      <xdr:col>14</xdr:col>
      <xdr:colOff>447675</xdr:colOff>
      <xdr:row>90</xdr:row>
      <xdr:rowOff>114300</xdr:rowOff>
    </xdr:to>
    <xdr:pic>
      <xdr:nvPicPr>
        <xdr:cNvPr id="24" name="Grafik 33">
          <a:extLst>
            <a:ext uri="{FF2B5EF4-FFF2-40B4-BE49-F238E27FC236}">
              <a16:creationId xmlns:a16="http://schemas.microsoft.com/office/drawing/2014/main" id="{7043D740-B50F-41BB-8AE2-D5711A258E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29927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25" name="Grafik 22">
          <a:extLst>
            <a:ext uri="{FF2B5EF4-FFF2-40B4-BE49-F238E27FC236}">
              <a16:creationId xmlns:a16="http://schemas.microsoft.com/office/drawing/2014/main" id="{BF15AA8A-1EE0-4627-8333-DCE3BD8A4D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9165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42</xdr:row>
      <xdr:rowOff>9525</xdr:rowOff>
    </xdr:from>
    <xdr:to>
      <xdr:col>14</xdr:col>
      <xdr:colOff>447675</xdr:colOff>
      <xdr:row>42</xdr:row>
      <xdr:rowOff>114300</xdr:rowOff>
    </xdr:to>
    <xdr:pic>
      <xdr:nvPicPr>
        <xdr:cNvPr id="26" name="Grafik 29">
          <a:extLst>
            <a:ext uri="{FF2B5EF4-FFF2-40B4-BE49-F238E27FC236}">
              <a16:creationId xmlns:a16="http://schemas.microsoft.com/office/drawing/2014/main" id="{F5C5CDB6-B548-4A47-9FFC-4939409D5D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15252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118</xdr:row>
      <xdr:rowOff>9525</xdr:rowOff>
    </xdr:from>
    <xdr:to>
      <xdr:col>14</xdr:col>
      <xdr:colOff>447675</xdr:colOff>
      <xdr:row>118</xdr:row>
      <xdr:rowOff>114300</xdr:rowOff>
    </xdr:to>
    <xdr:pic>
      <xdr:nvPicPr>
        <xdr:cNvPr id="27" name="Grafik 22">
          <a:extLst>
            <a:ext uri="{FF2B5EF4-FFF2-40B4-BE49-F238E27FC236}">
              <a16:creationId xmlns:a16="http://schemas.microsoft.com/office/drawing/2014/main" id="{BC492175-779A-446B-B0E9-12CCC1F7ED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3338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31</xdr:row>
      <xdr:rowOff>9525</xdr:rowOff>
    </xdr:from>
    <xdr:to>
      <xdr:col>14</xdr:col>
      <xdr:colOff>447675</xdr:colOff>
      <xdr:row>31</xdr:row>
      <xdr:rowOff>114300</xdr:rowOff>
    </xdr:to>
    <xdr:pic>
      <xdr:nvPicPr>
        <xdr:cNvPr id="28" name="Grafik 18">
          <a:extLst>
            <a:ext uri="{FF2B5EF4-FFF2-40B4-BE49-F238E27FC236}">
              <a16:creationId xmlns:a16="http://schemas.microsoft.com/office/drawing/2014/main" id="{3AE6C6DA-B119-4E5C-B20B-0B81B4C0B7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7334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121</xdr:row>
      <xdr:rowOff>9525</xdr:rowOff>
    </xdr:from>
    <xdr:to>
      <xdr:col>14</xdr:col>
      <xdr:colOff>447675</xdr:colOff>
      <xdr:row>121</xdr:row>
      <xdr:rowOff>114300</xdr:rowOff>
    </xdr:to>
    <xdr:pic>
      <xdr:nvPicPr>
        <xdr:cNvPr id="29" name="Grafik 22">
          <a:extLst>
            <a:ext uri="{FF2B5EF4-FFF2-40B4-BE49-F238E27FC236}">
              <a16:creationId xmlns:a16="http://schemas.microsoft.com/office/drawing/2014/main" id="{EAD35D49-58B4-47E1-A29E-08CA140155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4481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99</xdr:row>
      <xdr:rowOff>9525</xdr:rowOff>
    </xdr:from>
    <xdr:to>
      <xdr:col>14</xdr:col>
      <xdr:colOff>447675</xdr:colOff>
      <xdr:row>99</xdr:row>
      <xdr:rowOff>114300</xdr:rowOff>
    </xdr:to>
    <xdr:pic>
      <xdr:nvPicPr>
        <xdr:cNvPr id="30" name="Grafik 22">
          <a:extLst>
            <a:ext uri="{FF2B5EF4-FFF2-40B4-BE49-F238E27FC236}">
              <a16:creationId xmlns:a16="http://schemas.microsoft.com/office/drawing/2014/main" id="{A7F046E5-756E-4AC9-8A23-EC7037E171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346995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1257300</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oneCellAnchor>
    <xdr:from>
      <xdr:col>1</xdr:col>
      <xdr:colOff>342900</xdr:colOff>
      <xdr:row>32</xdr:row>
      <xdr:rowOff>57150</xdr:rowOff>
    </xdr:from>
    <xdr:ext cx="7019048" cy="2876190"/>
    <xdr:pic>
      <xdr:nvPicPr>
        <xdr:cNvPr id="3" name="Grafik 2">
          <a:extLst>
            <a:ext uri="{FF2B5EF4-FFF2-40B4-BE49-F238E27FC236}">
              <a16:creationId xmlns:a16="http://schemas.microsoft.com/office/drawing/2014/main" id="{D67D209F-6DB8-47BD-89ED-2070AF2F210A}"/>
            </a:ext>
          </a:extLst>
        </xdr:cNvPr>
        <xdr:cNvPicPr>
          <a:picLocks noChangeAspect="1"/>
        </xdr:cNvPicPr>
      </xdr:nvPicPr>
      <xdr:blipFill>
        <a:blip xmlns:r="http://schemas.openxmlformats.org/officeDocument/2006/relationships" r:embed="rId2"/>
        <a:stretch>
          <a:fillRect/>
        </a:stretch>
      </xdr:blipFill>
      <xdr:spPr>
        <a:xfrm>
          <a:off x="533400" y="4619625"/>
          <a:ext cx="7019048" cy="287619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19050</xdr:colOff>
      <xdr:row>1</xdr:row>
      <xdr:rowOff>114300</xdr:rowOff>
    </xdr:from>
    <xdr:to>
      <xdr:col>11</xdr:col>
      <xdr:colOff>495300</xdr:colOff>
      <xdr:row>2</xdr:row>
      <xdr:rowOff>561974</xdr:rowOff>
    </xdr:to>
    <xdr:pic>
      <xdr:nvPicPr>
        <xdr:cNvPr id="4" name="Grafik 3">
          <a:extLst>
            <a:ext uri="{FF2B5EF4-FFF2-40B4-BE49-F238E27FC236}">
              <a16:creationId xmlns:a16="http://schemas.microsoft.com/office/drawing/2014/main" id="{AA3A63B5-F2D8-45FC-88BA-736BD582E85F}"/>
            </a:ext>
          </a:extLst>
        </xdr:cNvPr>
        <xdr:cNvPicPr>
          <a:picLocks noChangeAspect="1"/>
        </xdr:cNvPicPr>
      </xdr:nvPicPr>
      <xdr:blipFill>
        <a:blip xmlns:r="http://schemas.openxmlformats.org/officeDocument/2006/relationships" r:embed="rId1" cstate="print"/>
        <a:srcRect/>
        <a:stretch>
          <a:fillRect/>
        </a:stretch>
      </xdr:blipFill>
      <xdr:spPr bwMode="auto">
        <a:xfrm>
          <a:off x="5048250" y="295275"/>
          <a:ext cx="4076700" cy="628649"/>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oneCellAnchor>
    <xdr:from>
      <xdr:col>16</xdr:col>
      <xdr:colOff>371475</xdr:colOff>
      <xdr:row>1</xdr:row>
      <xdr:rowOff>19050</xdr:rowOff>
    </xdr:from>
    <xdr:ext cx="1304925" cy="552450"/>
    <xdr:pic>
      <xdr:nvPicPr>
        <xdr:cNvPr id="2" name="Grafik 1">
          <a:extLst>
            <a:ext uri="{FF2B5EF4-FFF2-40B4-BE49-F238E27FC236}">
              <a16:creationId xmlns:a16="http://schemas.microsoft.com/office/drawing/2014/main" id="{E64ECDC5-ED43-4508-8FA2-FE7FDD21F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42875"/>
          <a:ext cx="13049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2.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twoCellAnchor editAs="oneCell">
    <xdr:from>
      <xdr:col>1</xdr:col>
      <xdr:colOff>28575</xdr:colOff>
      <xdr:row>26</xdr:row>
      <xdr:rowOff>66675</xdr:rowOff>
    </xdr:from>
    <xdr:to>
      <xdr:col>5</xdr:col>
      <xdr:colOff>313145</xdr:colOff>
      <xdr:row>39</xdr:row>
      <xdr:rowOff>142524</xdr:rowOff>
    </xdr:to>
    <xdr:pic>
      <xdr:nvPicPr>
        <xdr:cNvPr id="2" name="Grafik 1">
          <a:extLst>
            <a:ext uri="{FF2B5EF4-FFF2-40B4-BE49-F238E27FC236}">
              <a16:creationId xmlns:a16="http://schemas.microsoft.com/office/drawing/2014/main" id="{19F8BAFA-5E34-48BD-964B-4A5CE944BD5C}"/>
            </a:ext>
          </a:extLst>
        </xdr:cNvPr>
        <xdr:cNvPicPr>
          <a:picLocks noChangeAspect="1"/>
        </xdr:cNvPicPr>
      </xdr:nvPicPr>
      <xdr:blipFill>
        <a:blip xmlns:r="http://schemas.openxmlformats.org/officeDocument/2006/relationships" r:embed="rId2"/>
        <a:stretch>
          <a:fillRect/>
        </a:stretch>
      </xdr:blipFill>
      <xdr:spPr>
        <a:xfrm>
          <a:off x="219075" y="6553200"/>
          <a:ext cx="9438095"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6_daten/09_excel-kennzahlenb&#246;gen/12_excel-kb%20auditjahr%202018/organe/viszeral/darm/eb_darm-H1.1_daten_171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6_daten/09_excel-kennzahlenb&#246;gen/11_excel-kb%20auditjahr%202017/organe/viszeral/eb_darm-G1.1_daten(160907)_in%20arbei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luell/Desktop/eb_darm-F1.1.1_spez%20xml-oncobox-A1%20(140920)_ansicht%20f&#252;r%20brus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marino/Documents/ama_oncobox/darm/eb_dz-L1-1_daten_210726_in%20arbeit_lo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refreshError="1"/>
      <sheetData sheetId="2" refreshError="1"/>
      <sheetData sheetId="3">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refreshError="1"/>
      <sheetData sheetId="6">
        <row r="5">
          <cell r="C5" t="str">
            <v>I.O.</v>
          </cell>
        </row>
      </sheetData>
      <sheetData sheetId="7" refreshError="1"/>
      <sheetData sheetId="8" refreshError="1"/>
      <sheetData sheetId="9" refreshError="1"/>
      <sheetData sheetId="10" refreshError="1"/>
      <sheetData sheetId="1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L1.1 (Auditjahr 2022 / Kennzahlenjahr 2021)</v>
          </cell>
        </row>
        <row r="8">
          <cell r="B8" t="str">
            <v/>
          </cell>
        </row>
        <row r="33">
          <cell r="B33" t="str">
            <v/>
          </cell>
          <cell r="C33" t="str">
            <v/>
          </cell>
          <cell r="D33" t="str">
            <v/>
          </cell>
          <cell r="E33" t="str">
            <v/>
          </cell>
          <cell r="H33" t="str">
            <v/>
          </cell>
        </row>
        <row r="35">
          <cell r="H35" t="str">
            <v/>
          </cell>
        </row>
      </sheetData>
      <sheetData sheetId="1"/>
      <sheetData sheetId="2"/>
      <sheetData sheetId="3"/>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33</v>
          </cell>
          <cell r="G6">
            <v>0</v>
          </cell>
          <cell r="K6">
            <v>0</v>
          </cell>
        </row>
        <row r="7">
          <cell r="D7">
            <v>0</v>
          </cell>
          <cell r="E7">
            <v>0</v>
          </cell>
        </row>
        <row r="8">
          <cell r="E8">
            <v>0</v>
          </cell>
          <cell r="G8">
            <v>33</v>
          </cell>
        </row>
        <row r="9">
          <cell r="C9">
            <v>0</v>
          </cell>
          <cell r="F9">
            <v>1</v>
          </cell>
          <cell r="G9">
            <v>0</v>
          </cell>
          <cell r="K9">
            <v>0</v>
          </cell>
        </row>
        <row r="10">
          <cell r="D10">
            <v>0</v>
          </cell>
          <cell r="E10">
            <v>0</v>
          </cell>
          <cell r="G10">
            <v>1</v>
          </cell>
        </row>
        <row r="11">
          <cell r="E11">
            <v>0</v>
          </cell>
        </row>
        <row r="25">
          <cell r="D25" t="str">
            <v>n.d.</v>
          </cell>
          <cell r="E25">
            <v>0</v>
          </cell>
          <cell r="F25">
            <v>100000000</v>
          </cell>
          <cell r="G25">
            <v>-100000000</v>
          </cell>
          <cell r="H25">
            <v>100000000</v>
          </cell>
          <cell r="J25">
            <v>-100000000</v>
          </cell>
          <cell r="K25">
            <v>1000000</v>
          </cell>
        </row>
        <row r="28">
          <cell r="D28" t="str">
            <v>n.d.</v>
          </cell>
          <cell r="E28">
            <v>0</v>
          </cell>
          <cell r="F28">
            <v>1</v>
          </cell>
          <cell r="G28">
            <v>0.95</v>
          </cell>
          <cell r="H28">
            <v>10000</v>
          </cell>
          <cell r="J28">
            <v>-10000</v>
          </cell>
          <cell r="K28">
            <v>10000</v>
          </cell>
        </row>
        <row r="31">
          <cell r="D31" t="str">
            <v>n.d.</v>
          </cell>
          <cell r="E31">
            <v>0</v>
          </cell>
          <cell r="F31">
            <v>1</v>
          </cell>
          <cell r="G31">
            <v>0.95</v>
          </cell>
          <cell r="H31">
            <v>10000</v>
          </cell>
          <cell r="J31">
            <v>-10000</v>
          </cell>
          <cell r="K31">
            <v>10000</v>
          </cell>
        </row>
        <row r="34">
          <cell r="D34" t="str">
            <v>n.d.</v>
          </cell>
          <cell r="E34">
            <v>0</v>
          </cell>
          <cell r="F34">
            <v>1</v>
          </cell>
          <cell r="G34">
            <v>0.95</v>
          </cell>
          <cell r="H34">
            <v>10000</v>
          </cell>
          <cell r="J34">
            <v>-10000</v>
          </cell>
          <cell r="K34">
            <v>10000</v>
          </cell>
        </row>
        <row r="37">
          <cell r="D37" t="str">
            <v>n.d.</v>
          </cell>
          <cell r="E37">
            <v>0</v>
          </cell>
          <cell r="F37">
            <v>1</v>
          </cell>
          <cell r="G37">
            <v>-10000</v>
          </cell>
          <cell r="H37">
            <v>10000</v>
          </cell>
          <cell r="J37">
            <v>0.2</v>
          </cell>
          <cell r="K37">
            <v>0.95</v>
          </cell>
        </row>
        <row r="40">
          <cell r="D40" t="str">
            <v>n.d.</v>
          </cell>
          <cell r="E40">
            <v>0</v>
          </cell>
          <cell r="F40">
            <v>1</v>
          </cell>
          <cell r="G40">
            <v>-10000</v>
          </cell>
          <cell r="H40">
            <v>10000</v>
          </cell>
          <cell r="J40">
            <v>0.5</v>
          </cell>
          <cell r="K40">
            <v>10000</v>
          </cell>
        </row>
        <row r="43">
          <cell r="D43" t="str">
            <v>n.d.</v>
          </cell>
          <cell r="E43">
            <v>0</v>
          </cell>
          <cell r="F43">
            <v>100000000</v>
          </cell>
          <cell r="G43">
            <v>0.05</v>
          </cell>
          <cell r="H43">
            <v>10000</v>
          </cell>
          <cell r="J43">
            <v>-10000</v>
          </cell>
          <cell r="K43">
            <v>0.5</v>
          </cell>
        </row>
        <row r="46">
          <cell r="D46" t="str">
            <v>n.d.</v>
          </cell>
          <cell r="E46">
            <v>0</v>
          </cell>
          <cell r="F46">
            <v>1</v>
          </cell>
          <cell r="G46">
            <v>0.9</v>
          </cell>
          <cell r="H46">
            <v>10000</v>
          </cell>
          <cell r="J46">
            <v>-10000</v>
          </cell>
          <cell r="K46">
            <v>10000</v>
          </cell>
        </row>
        <row r="49">
          <cell r="D49" t="str">
            <v>n.d.</v>
          </cell>
          <cell r="E49">
            <v>0</v>
          </cell>
          <cell r="F49">
            <v>1</v>
          </cell>
          <cell r="G49">
            <v>0.9</v>
          </cell>
          <cell r="H49">
            <v>10000</v>
          </cell>
          <cell r="J49">
            <v>-10000</v>
          </cell>
          <cell r="K49">
            <v>10000</v>
          </cell>
        </row>
        <row r="52">
          <cell r="D52" t="str">
            <v>n.d.</v>
          </cell>
          <cell r="E52">
            <v>0</v>
          </cell>
          <cell r="F52">
            <v>1</v>
          </cell>
          <cell r="G52">
            <v>0.9</v>
          </cell>
          <cell r="H52">
            <v>10000</v>
          </cell>
          <cell r="J52">
            <v>-10000</v>
          </cell>
          <cell r="K52">
            <v>10000</v>
          </cell>
        </row>
        <row r="55">
          <cell r="D55" t="str">
            <v>n.d.</v>
          </cell>
          <cell r="E55">
            <v>0</v>
          </cell>
          <cell r="F55">
            <v>1</v>
          </cell>
          <cell r="G55">
            <v>-10000</v>
          </cell>
          <cell r="H55">
            <v>10000</v>
          </cell>
          <cell r="J55">
            <v>0.5</v>
          </cell>
          <cell r="K55">
            <v>10000</v>
          </cell>
        </row>
        <row r="58">
          <cell r="D58" t="str">
            <v>n.d.</v>
          </cell>
          <cell r="E58">
            <v>0</v>
          </cell>
          <cell r="F58">
            <v>1</v>
          </cell>
          <cell r="G58">
            <v>-10000</v>
          </cell>
          <cell r="H58">
            <v>0.01</v>
          </cell>
          <cell r="J58">
            <v>1E-4</v>
          </cell>
          <cell r="K58">
            <v>10000</v>
          </cell>
        </row>
        <row r="61">
          <cell r="D61" t="str">
            <v>n.d.</v>
          </cell>
          <cell r="E61">
            <v>0</v>
          </cell>
          <cell r="F61">
            <v>1</v>
          </cell>
          <cell r="G61">
            <v>0.95</v>
          </cell>
          <cell r="H61">
            <v>10000</v>
          </cell>
          <cell r="J61">
            <v>-10000</v>
          </cell>
          <cell r="K61">
            <v>10000</v>
          </cell>
        </row>
        <row r="64">
          <cell r="D64" t="str">
            <v>n.d.</v>
          </cell>
          <cell r="E64">
            <v>0</v>
          </cell>
          <cell r="F64">
            <v>1</v>
          </cell>
          <cell r="G64">
            <v>-10000</v>
          </cell>
          <cell r="H64">
            <v>10000</v>
          </cell>
          <cell r="J64">
            <v>0.9</v>
          </cell>
          <cell r="K64">
            <v>10000</v>
          </cell>
        </row>
        <row r="67">
          <cell r="D67">
            <v>0</v>
          </cell>
          <cell r="E67">
            <v>0</v>
          </cell>
          <cell r="F67">
            <v>1000000000000</v>
          </cell>
          <cell r="G67">
            <v>30</v>
          </cell>
          <cell r="H67">
            <v>1000000000000000</v>
          </cell>
          <cell r="J67">
            <v>-10000</v>
          </cell>
          <cell r="K67">
            <v>1000000000000</v>
          </cell>
        </row>
        <row r="70">
          <cell r="D70">
            <v>0</v>
          </cell>
          <cell r="E70">
            <v>0</v>
          </cell>
          <cell r="F70">
            <v>1000000000000</v>
          </cell>
          <cell r="G70">
            <v>20</v>
          </cell>
          <cell r="H70">
            <v>1000000000000</v>
          </cell>
          <cell r="J70">
            <v>-10000</v>
          </cell>
          <cell r="K70">
            <v>1000000000000</v>
          </cell>
        </row>
        <row r="73">
          <cell r="D73" t="str">
            <v>n.d.</v>
          </cell>
          <cell r="E73">
            <v>0</v>
          </cell>
          <cell r="F73">
            <v>1</v>
          </cell>
          <cell r="G73">
            <v>-10000</v>
          </cell>
          <cell r="H73">
            <v>0.15</v>
          </cell>
          <cell r="J73">
            <v>1E-4</v>
          </cell>
          <cell r="K73">
            <v>0.1</v>
          </cell>
        </row>
        <row r="76">
          <cell r="D76" t="str">
            <v>n.d.</v>
          </cell>
          <cell r="E76">
            <v>0</v>
          </cell>
          <cell r="F76">
            <v>1</v>
          </cell>
          <cell r="G76">
            <v>-10000</v>
          </cell>
          <cell r="H76">
            <v>0.15</v>
          </cell>
          <cell r="J76">
            <v>1E-4</v>
          </cell>
          <cell r="K76">
            <v>0.1</v>
          </cell>
        </row>
        <row r="79">
          <cell r="D79" t="str">
            <v>n.d.</v>
          </cell>
          <cell r="E79">
            <v>0</v>
          </cell>
          <cell r="F79">
            <v>1</v>
          </cell>
          <cell r="G79">
            <v>-10000</v>
          </cell>
          <cell r="H79">
            <v>0.06</v>
          </cell>
          <cell r="J79">
            <v>1E-4</v>
          </cell>
          <cell r="K79">
            <v>10000</v>
          </cell>
        </row>
        <row r="82">
          <cell r="D82" t="str">
            <v>n.d.</v>
          </cell>
          <cell r="E82">
            <v>0</v>
          </cell>
          <cell r="F82">
            <v>1</v>
          </cell>
          <cell r="G82">
            <v>-10000</v>
          </cell>
          <cell r="H82">
            <v>0.15</v>
          </cell>
          <cell r="J82">
            <v>1E-4</v>
          </cell>
          <cell r="K82">
            <v>10000</v>
          </cell>
        </row>
        <row r="85">
          <cell r="D85" t="str">
            <v>n.d.</v>
          </cell>
          <cell r="E85">
            <v>0</v>
          </cell>
          <cell r="F85">
            <v>1</v>
          </cell>
          <cell r="G85">
            <v>-10000</v>
          </cell>
          <cell r="H85">
            <v>0.05</v>
          </cell>
          <cell r="J85">
            <v>1E-4</v>
          </cell>
          <cell r="K85">
            <v>10000</v>
          </cell>
        </row>
        <row r="88">
          <cell r="D88" t="str">
            <v>n.d.</v>
          </cell>
          <cell r="E88">
            <v>0</v>
          </cell>
          <cell r="F88">
            <v>1</v>
          </cell>
          <cell r="G88">
            <v>0.9</v>
          </cell>
          <cell r="H88">
            <v>10000</v>
          </cell>
          <cell r="J88">
            <v>-10000</v>
          </cell>
          <cell r="K88">
            <v>10000</v>
          </cell>
        </row>
        <row r="91">
          <cell r="D91" t="str">
            <v>n.d.</v>
          </cell>
          <cell r="E91">
            <v>0</v>
          </cell>
          <cell r="F91">
            <v>1</v>
          </cell>
          <cell r="G91">
            <v>0.9</v>
          </cell>
          <cell r="H91">
            <v>10000</v>
          </cell>
          <cell r="J91">
            <v>-10000</v>
          </cell>
          <cell r="K91">
            <v>10000</v>
          </cell>
        </row>
        <row r="94">
          <cell r="D94" t="str">
            <v>n.d.</v>
          </cell>
          <cell r="E94">
            <v>0</v>
          </cell>
          <cell r="F94">
            <v>1</v>
          </cell>
          <cell r="G94">
            <v>-10000</v>
          </cell>
          <cell r="H94">
            <v>10000</v>
          </cell>
          <cell r="J94">
            <v>0.2</v>
          </cell>
          <cell r="K94">
            <v>10000</v>
          </cell>
        </row>
        <row r="97">
          <cell r="D97" t="str">
            <v>n.d.</v>
          </cell>
          <cell r="E97">
            <v>0</v>
          </cell>
          <cell r="F97">
            <v>100000000</v>
          </cell>
          <cell r="G97">
            <v>-100000000</v>
          </cell>
          <cell r="H97">
            <v>100000000</v>
          </cell>
          <cell r="J97">
            <v>-100000000</v>
          </cell>
          <cell r="K97">
            <v>1000000</v>
          </cell>
        </row>
        <row r="100">
          <cell r="D100">
            <v>0</v>
          </cell>
          <cell r="E100">
            <v>0</v>
          </cell>
          <cell r="F100">
            <v>100000000</v>
          </cell>
          <cell r="G100">
            <v>-100000000</v>
          </cell>
          <cell r="H100">
            <v>100000000</v>
          </cell>
          <cell r="J100">
            <v>-100000000</v>
          </cell>
          <cell r="K100">
            <v>1000000</v>
          </cell>
        </row>
        <row r="103">
          <cell r="D103" t="str">
            <v>n.d.</v>
          </cell>
          <cell r="E103">
            <v>0</v>
          </cell>
          <cell r="F103">
            <v>1</v>
          </cell>
          <cell r="G103">
            <v>0.7</v>
          </cell>
          <cell r="H103">
            <v>10000</v>
          </cell>
          <cell r="J103">
            <v>-10000</v>
          </cell>
          <cell r="K103">
            <v>10000</v>
          </cell>
        </row>
        <row r="106">
          <cell r="D106" t="str">
            <v>n.d.</v>
          </cell>
          <cell r="E106">
            <v>0</v>
          </cell>
          <cell r="F106">
            <v>1</v>
          </cell>
          <cell r="G106">
            <v>-10000</v>
          </cell>
          <cell r="H106">
            <v>10000</v>
          </cell>
          <cell r="J106">
            <v>0.5</v>
          </cell>
          <cell r="K106">
            <v>10000</v>
          </cell>
        </row>
        <row r="109">
          <cell r="D109" t="str">
            <v>n.d.</v>
          </cell>
          <cell r="E109">
            <v>0</v>
          </cell>
          <cell r="F109">
            <v>1</v>
          </cell>
          <cell r="G109">
            <v>0.85</v>
          </cell>
          <cell r="H109">
            <v>10000</v>
          </cell>
          <cell r="J109">
            <v>-10000</v>
          </cell>
          <cell r="K109">
            <v>10000</v>
          </cell>
        </row>
        <row r="112">
          <cell r="D112" t="str">
            <v>n.d.</v>
          </cell>
          <cell r="E112">
            <v>0</v>
          </cell>
          <cell r="F112">
            <v>1</v>
          </cell>
          <cell r="G112">
            <v>0.95</v>
          </cell>
          <cell r="H112">
            <v>10000</v>
          </cell>
          <cell r="J112">
            <v>-10000</v>
          </cell>
          <cell r="K112">
            <v>10000</v>
          </cell>
        </row>
        <row r="115">
          <cell r="D115" t="str">
            <v>n.d.</v>
          </cell>
          <cell r="E115">
            <v>0</v>
          </cell>
          <cell r="F115">
            <v>1</v>
          </cell>
          <cell r="G115">
            <v>0.95</v>
          </cell>
          <cell r="H115">
            <v>10000</v>
          </cell>
          <cell r="J115">
            <v>-10000</v>
          </cell>
          <cell r="K115">
            <v>10000</v>
          </cell>
        </row>
        <row r="118">
          <cell r="D118" t="str">
            <v>n.d.</v>
          </cell>
          <cell r="E118">
            <v>0</v>
          </cell>
          <cell r="F118">
            <v>1</v>
          </cell>
          <cell r="G118">
            <v>-10000</v>
          </cell>
          <cell r="H118">
            <v>10000</v>
          </cell>
          <cell r="J118">
            <v>0.7</v>
          </cell>
          <cell r="K118">
            <v>10000</v>
          </cell>
        </row>
        <row r="121">
          <cell r="D121" t="str">
            <v>n.d.</v>
          </cell>
          <cell r="E121">
            <v>0</v>
          </cell>
          <cell r="F121">
            <v>1</v>
          </cell>
          <cell r="G121">
            <v>-10000</v>
          </cell>
          <cell r="H121">
            <v>10000</v>
          </cell>
          <cell r="J121">
            <v>-10000</v>
          </cell>
          <cell r="K121">
            <v>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3.xml"/><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4.x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5.x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drawing" Target="../drawings/drawing16.xml"/><Relationship Id="rId4"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vmlDrawing" Target="../drawings/vmlDrawing5.vml"/><Relationship Id="rId5" Type="http://schemas.openxmlformats.org/officeDocument/2006/relationships/drawing" Target="../drawings/drawing18.xml"/><Relationship Id="rId4"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drawing" Target="../drawings/drawing20.xml"/><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vmlDrawing" Target="../drawings/vmlDrawing6.vml"/><Relationship Id="rId5" Type="http://schemas.openxmlformats.org/officeDocument/2006/relationships/drawing" Target="../drawings/drawing21.xml"/><Relationship Id="rId4"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23.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7.vml"/><Relationship Id="rId5" Type="http://schemas.openxmlformats.org/officeDocument/2006/relationships/drawing" Target="../drawings/drawing24.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5.xml"/><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drawing" Target="../drawings/drawing26.xml"/><Relationship Id="rId4"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drawing" Target="../drawings/drawing28.xml"/><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drawing" Target="../drawings/drawing29.xml"/><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drawing" Target="../drawings/drawing30.xml"/><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31.xml"/><Relationship Id="rId4"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drawing" Target="../drawings/drawing32.xml"/><Relationship Id="rId4"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drawing" Target="../drawings/drawing33.xml"/><Relationship Id="rId4" Type="http://schemas.openxmlformats.org/officeDocument/2006/relationships/printerSettings" Target="../printerSettings/printerSettings10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drawing" Target="../drawings/drawing34.xml"/><Relationship Id="rId4" Type="http://schemas.openxmlformats.org/officeDocument/2006/relationships/printerSettings" Target="../printerSettings/printerSettings10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drawing" Target="../drawings/drawing35.xml"/><Relationship Id="rId4" Type="http://schemas.openxmlformats.org/officeDocument/2006/relationships/printerSettings" Target="../printerSettings/printerSettings11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36.xml"/><Relationship Id="rId4" Type="http://schemas.openxmlformats.org/officeDocument/2006/relationships/printerSettings" Target="../printerSettings/printerSettings1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drawing" Target="../drawings/drawing37.xml"/><Relationship Id="rId4" Type="http://schemas.openxmlformats.org/officeDocument/2006/relationships/printerSettings" Target="../printerSettings/printerSettings12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drawing" Target="../drawings/drawing38.xml"/><Relationship Id="rId4"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drawing" Target="../drawings/drawing39.xml"/><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drawing" Target="../drawings/drawing40.xml"/><Relationship Id="rId4" Type="http://schemas.openxmlformats.org/officeDocument/2006/relationships/printerSettings" Target="../printerSettings/printerSettings133.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drawing" Target="../drawings/drawing41.xml"/><Relationship Id="rId4" Type="http://schemas.openxmlformats.org/officeDocument/2006/relationships/printerSettings" Target="../printerSettings/printerSettings1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drawing" Target="../drawings/drawing43.xml"/><Relationship Id="rId4" Type="http://schemas.openxmlformats.org/officeDocument/2006/relationships/printerSettings" Target="../printerSettings/printerSettings1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drawing" Target="../drawings/drawing45.xml"/><Relationship Id="rId4" Type="http://schemas.openxmlformats.org/officeDocument/2006/relationships/printerSettings" Target="../printerSettings/printerSettings14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8.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7.xml"/><Relationship Id="rId1" Type="http://schemas.openxmlformats.org/officeDocument/2006/relationships/printerSettings" Target="../printerSettings/printerSettings14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5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0.xml"/><Relationship Id="rId1" Type="http://schemas.openxmlformats.org/officeDocument/2006/relationships/printerSettings" Target="../printerSettings/printerSettings151.bin"/><Relationship Id="rId4" Type="http://schemas.openxmlformats.org/officeDocument/2006/relationships/comments" Target="../comments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1.xml"/><Relationship Id="rId1" Type="http://schemas.openxmlformats.org/officeDocument/2006/relationships/printerSettings" Target="../printerSettings/printerSettings152.bin"/><Relationship Id="rId4" Type="http://schemas.openxmlformats.org/officeDocument/2006/relationships/comments" Target="../comments4.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drawing" Target="../drawings/drawing52.xml"/><Relationship Id="rId4" Type="http://schemas.openxmlformats.org/officeDocument/2006/relationships/printerSettings" Target="../printerSettings/printerSettings156.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drawing" Target="../drawings/drawing53.xml"/><Relationship Id="rId4" Type="http://schemas.openxmlformats.org/officeDocument/2006/relationships/printerSettings" Target="../printerSettings/printerSettings16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drawing" Target="../drawings/drawing54.xml"/><Relationship Id="rId4" Type="http://schemas.openxmlformats.org/officeDocument/2006/relationships/printerSettings" Target="../printerSettings/printerSettings16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5.xml"/><Relationship Id="rId1" Type="http://schemas.openxmlformats.org/officeDocument/2006/relationships/printerSettings" Target="../printerSettings/printerSettings165.bin"/><Relationship Id="rId4" Type="http://schemas.openxmlformats.org/officeDocument/2006/relationships/comments" Target="../comments5.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drawing" Target="../drawings/drawing56.xml"/><Relationship Id="rId4" Type="http://schemas.openxmlformats.org/officeDocument/2006/relationships/printerSettings" Target="../printerSettings/printerSettings16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5" Type="http://schemas.openxmlformats.org/officeDocument/2006/relationships/drawing" Target="../drawings/drawing57.xml"/><Relationship Id="rId4" Type="http://schemas.openxmlformats.org/officeDocument/2006/relationships/printerSettings" Target="../printerSettings/printerSettings17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drawing" Target="../drawings/drawing58.xml"/><Relationship Id="rId4" Type="http://schemas.openxmlformats.org/officeDocument/2006/relationships/printerSettings" Target="../printerSettings/printerSettings177.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drawing" Target="../drawings/drawing59.xml"/><Relationship Id="rId4" Type="http://schemas.openxmlformats.org/officeDocument/2006/relationships/printerSettings" Target="../printerSettings/printerSettings18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5" Type="http://schemas.openxmlformats.org/officeDocument/2006/relationships/drawing" Target="../drawings/drawing60.xml"/><Relationship Id="rId4" Type="http://schemas.openxmlformats.org/officeDocument/2006/relationships/printerSettings" Target="../printerSettings/printerSettings185.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drawing" Target="../drawings/drawing61.xml"/><Relationship Id="rId4" Type="http://schemas.openxmlformats.org/officeDocument/2006/relationships/printerSettings" Target="../printerSettings/printerSettings18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drawing" Target="../drawings/drawing62.xml"/><Relationship Id="rId4" Type="http://schemas.openxmlformats.org/officeDocument/2006/relationships/printerSettings" Target="../printerSettings/printerSettings193.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drawing" Target="../drawings/drawing63.xml"/><Relationship Id="rId4" Type="http://schemas.openxmlformats.org/officeDocument/2006/relationships/printerSettings" Target="../printerSettings/printerSettings19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5" Type="http://schemas.openxmlformats.org/officeDocument/2006/relationships/drawing" Target="../drawings/drawing64.xml"/><Relationship Id="rId4" Type="http://schemas.openxmlformats.org/officeDocument/2006/relationships/printerSettings" Target="../printerSettings/printerSettings201.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drawing" Target="../drawings/drawing65.xml"/><Relationship Id="rId4" Type="http://schemas.openxmlformats.org/officeDocument/2006/relationships/printerSettings" Target="../printerSettings/printerSettings20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0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5" Type="http://schemas.openxmlformats.org/officeDocument/2006/relationships/drawing" Target="../drawings/drawing67.xml"/><Relationship Id="rId4" Type="http://schemas.openxmlformats.org/officeDocument/2006/relationships/printerSettings" Target="../printerSettings/printerSettings21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drawing" Target="../drawings/drawing68.xml"/><Relationship Id="rId4" Type="http://schemas.openxmlformats.org/officeDocument/2006/relationships/printerSettings" Target="../printerSettings/printerSettings21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1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17.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4" Type="http://schemas.openxmlformats.org/officeDocument/2006/relationships/printerSettings" Target="../printerSettings/printerSettings221.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4" Type="http://schemas.openxmlformats.org/officeDocument/2006/relationships/printerSettings" Target="../printerSettings/printerSettings22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L99"/>
  <sheetViews>
    <sheetView showGridLines="0" tabSelected="1" showRuler="0" zoomScaleNormal="100" zoomScaleSheetLayoutView="100" workbookViewId="0"/>
  </sheetViews>
  <sheetFormatPr defaultColWidth="9.140625" defaultRowHeight="14.25" x14ac:dyDescent="0.25"/>
  <cols>
    <col min="1" max="1" width="1.42578125" style="742" customWidth="1"/>
    <col min="2" max="2" width="27.140625" style="1743" customWidth="1"/>
    <col min="3" max="3" width="58.7109375" style="1798" customWidth="1"/>
    <col min="4" max="4" width="20.42578125" style="1802" customWidth="1"/>
    <col min="5" max="5" width="9.140625" style="742"/>
    <col min="6" max="6" width="24.85546875" style="742" customWidth="1"/>
    <col min="7" max="16384" width="9.140625" style="742"/>
  </cols>
  <sheetData>
    <row r="1" spans="1:12" x14ac:dyDescent="0.25">
      <c r="A1" s="1002"/>
      <c r="B1" s="1735"/>
      <c r="D1" s="1798"/>
    </row>
    <row r="2" spans="1:12" x14ac:dyDescent="0.25">
      <c r="B2" s="1735"/>
      <c r="D2" s="1798"/>
    </row>
    <row r="3" spans="1:12" ht="18" x14ac:dyDescent="0.25">
      <c r="B3" s="1736" t="s">
        <v>1242</v>
      </c>
      <c r="C3" s="1803"/>
      <c r="D3" s="1798"/>
      <c r="E3" s="743"/>
      <c r="F3" s="743"/>
      <c r="G3" s="743"/>
    </row>
    <row r="4" spans="1:12" ht="18" x14ac:dyDescent="0.25">
      <c r="B4" s="1737" t="s">
        <v>726</v>
      </c>
      <c r="C4" s="1803"/>
      <c r="D4" s="1799"/>
      <c r="G4" s="745"/>
    </row>
    <row r="5" spans="1:12" ht="15.75" x14ac:dyDescent="0.25">
      <c r="B5" s="1735"/>
      <c r="C5" s="1803"/>
      <c r="D5" s="1800"/>
      <c r="G5" s="746"/>
      <c r="I5" s="747"/>
      <c r="J5" s="747"/>
      <c r="K5" s="747"/>
      <c r="L5" s="747"/>
    </row>
    <row r="6" spans="1:12" ht="15.75" x14ac:dyDescent="0.25">
      <c r="B6" s="1735"/>
      <c r="C6" s="1804"/>
      <c r="D6" s="1800"/>
      <c r="G6" s="746"/>
      <c r="I6" s="747"/>
      <c r="J6" s="747"/>
      <c r="K6" s="747"/>
      <c r="L6" s="747"/>
    </row>
    <row r="7" spans="1:12" ht="15.75" x14ac:dyDescent="0.25">
      <c r="B7" s="1738" t="s">
        <v>378</v>
      </c>
      <c r="C7" s="1856" t="s">
        <v>3737</v>
      </c>
      <c r="D7" s="1800"/>
      <c r="F7" s="490"/>
      <c r="G7" s="713"/>
      <c r="I7" s="490"/>
      <c r="J7" s="747"/>
      <c r="K7" s="747"/>
      <c r="L7" s="747"/>
    </row>
    <row r="8" spans="1:12" ht="15.75" x14ac:dyDescent="0.25">
      <c r="B8" s="1739" t="s">
        <v>1262</v>
      </c>
      <c r="C8" s="1856" t="s">
        <v>3738</v>
      </c>
      <c r="D8" s="1798"/>
      <c r="G8" s="713"/>
      <c r="H8" s="490"/>
      <c r="I8" s="490"/>
      <c r="J8" s="747"/>
      <c r="K8" s="747"/>
      <c r="L8" s="747"/>
    </row>
    <row r="9" spans="1:12" ht="15.75" x14ac:dyDescent="0.25">
      <c r="B9" s="1735"/>
      <c r="C9" s="1805"/>
      <c r="D9" s="1798"/>
      <c r="G9" s="713"/>
      <c r="H9" s="490"/>
      <c r="I9" s="490"/>
    </row>
    <row r="10" spans="1:12" ht="26.25" customHeight="1" x14ac:dyDescent="0.25">
      <c r="B10" s="1860" t="s">
        <v>1281</v>
      </c>
      <c r="C10" s="1861"/>
      <c r="D10" s="1801" t="s">
        <v>1279</v>
      </c>
    </row>
    <row r="11" spans="1:12" ht="61.5" customHeight="1" x14ac:dyDescent="0.25">
      <c r="B11" s="974" t="s">
        <v>1282</v>
      </c>
      <c r="C11" s="1790" t="s">
        <v>3203</v>
      </c>
      <c r="D11" s="999">
        <v>44137</v>
      </c>
    </row>
    <row r="12" spans="1:12" ht="33.75" x14ac:dyDescent="0.25">
      <c r="B12" s="974" t="s">
        <v>2613</v>
      </c>
      <c r="C12" s="1790" t="s">
        <v>3204</v>
      </c>
      <c r="D12" s="1000"/>
    </row>
    <row r="13" spans="1:12" ht="27" customHeight="1" x14ac:dyDescent="0.25">
      <c r="B13" s="1857" t="s">
        <v>1280</v>
      </c>
      <c r="C13" s="1858"/>
      <c r="D13" s="1859"/>
    </row>
    <row r="14" spans="1:12" ht="48" customHeight="1" x14ac:dyDescent="0.25">
      <c r="A14" s="1179"/>
      <c r="B14" s="974" t="s">
        <v>1283</v>
      </c>
      <c r="C14" s="1796" t="s">
        <v>3205</v>
      </c>
      <c r="D14" s="999">
        <v>43795</v>
      </c>
    </row>
    <row r="15" spans="1:12" ht="47.25" customHeight="1" x14ac:dyDescent="0.25">
      <c r="B15" s="974" t="s">
        <v>1284</v>
      </c>
      <c r="C15" s="1790" t="s">
        <v>3206</v>
      </c>
      <c r="D15" s="999">
        <v>43056</v>
      </c>
    </row>
    <row r="16" spans="1:12" ht="27" customHeight="1" x14ac:dyDescent="0.25">
      <c r="B16" s="1862" t="s">
        <v>1285</v>
      </c>
      <c r="C16" s="1863"/>
      <c r="D16" s="1864"/>
    </row>
    <row r="17" spans="2:4" ht="43.5" customHeight="1" x14ac:dyDescent="0.25">
      <c r="B17" s="974" t="s">
        <v>1286</v>
      </c>
      <c r="C17" s="1865" t="s">
        <v>3207</v>
      </c>
      <c r="D17" s="999">
        <v>42775</v>
      </c>
    </row>
    <row r="18" spans="2:4" ht="61.5" customHeight="1" x14ac:dyDescent="0.25">
      <c r="B18" s="974" t="s">
        <v>2510</v>
      </c>
      <c r="C18" s="1865"/>
      <c r="D18" s="999">
        <v>44137</v>
      </c>
    </row>
    <row r="19" spans="2:4" ht="40.5" customHeight="1" x14ac:dyDescent="0.25">
      <c r="B19" s="974" t="s">
        <v>1287</v>
      </c>
      <c r="C19" s="1865"/>
      <c r="D19" s="999">
        <v>42775</v>
      </c>
    </row>
    <row r="20" spans="2:4" ht="41.25" customHeight="1" x14ac:dyDescent="0.25">
      <c r="B20" s="974" t="s">
        <v>1288</v>
      </c>
      <c r="C20" s="1865"/>
      <c r="D20" s="999">
        <v>42695</v>
      </c>
    </row>
    <row r="21" spans="2:4" ht="54.75" customHeight="1" x14ac:dyDescent="0.25">
      <c r="B21" s="974" t="s">
        <v>1289</v>
      </c>
      <c r="C21" s="1865"/>
      <c r="D21" s="999">
        <v>42695</v>
      </c>
    </row>
    <row r="22" spans="2:4" ht="25.5" customHeight="1" x14ac:dyDescent="0.25">
      <c r="B22" s="1857" t="s">
        <v>1290</v>
      </c>
      <c r="C22" s="1858"/>
      <c r="D22" s="1859"/>
    </row>
    <row r="23" spans="2:4" ht="25.5" customHeight="1" x14ac:dyDescent="0.25">
      <c r="B23" s="1734" t="s">
        <v>1291</v>
      </c>
      <c r="C23" s="1806" t="s">
        <v>3627</v>
      </c>
      <c r="D23" s="999">
        <v>44137</v>
      </c>
    </row>
    <row r="24" spans="2:4" ht="25.5" x14ac:dyDescent="0.25">
      <c r="B24" s="1734" t="s">
        <v>3061</v>
      </c>
      <c r="C24" s="1791" t="s">
        <v>3208</v>
      </c>
      <c r="D24" s="999">
        <v>44137</v>
      </c>
    </row>
    <row r="25" spans="2:4" ht="25.5" x14ac:dyDescent="0.25">
      <c r="B25" s="1734" t="s">
        <v>3062</v>
      </c>
      <c r="C25" s="1791" t="s">
        <v>3209</v>
      </c>
      <c r="D25" s="999">
        <v>44137</v>
      </c>
    </row>
    <row r="26" spans="2:4" ht="25.5" x14ac:dyDescent="0.25">
      <c r="B26" s="1734" t="s">
        <v>1292</v>
      </c>
      <c r="C26" s="1791" t="s">
        <v>3210</v>
      </c>
      <c r="D26" s="999">
        <v>42695</v>
      </c>
    </row>
    <row r="27" spans="2:4" ht="25.5" x14ac:dyDescent="0.25">
      <c r="B27" s="1734" t="s">
        <v>1293</v>
      </c>
      <c r="C27" s="1791" t="s">
        <v>3211</v>
      </c>
      <c r="D27" s="999">
        <v>44137</v>
      </c>
    </row>
    <row r="28" spans="2:4" ht="45" x14ac:dyDescent="0.25">
      <c r="B28" s="1734" t="s">
        <v>1294</v>
      </c>
      <c r="C28" s="1791" t="s">
        <v>3212</v>
      </c>
      <c r="D28" s="999">
        <v>44137</v>
      </c>
    </row>
    <row r="29" spans="2:4" ht="25.5" x14ac:dyDescent="0.25">
      <c r="B29" s="1734" t="s">
        <v>1295</v>
      </c>
      <c r="C29" s="1791" t="s">
        <v>3213</v>
      </c>
      <c r="D29" s="999">
        <v>44137</v>
      </c>
    </row>
    <row r="30" spans="2:4" ht="45" x14ac:dyDescent="0.25">
      <c r="B30" s="1734" t="s">
        <v>1296</v>
      </c>
      <c r="C30" s="1791" t="s">
        <v>3214</v>
      </c>
      <c r="D30" s="999">
        <v>44137</v>
      </c>
    </row>
    <row r="31" spans="2:4" ht="25.5" x14ac:dyDescent="0.25">
      <c r="B31" s="1734" t="s">
        <v>1297</v>
      </c>
      <c r="C31" s="1791" t="s">
        <v>3215</v>
      </c>
      <c r="D31" s="1000"/>
    </row>
    <row r="32" spans="2:4" ht="45" x14ac:dyDescent="0.25">
      <c r="B32" s="1740" t="s">
        <v>1298</v>
      </c>
      <c r="C32" s="1791" t="s">
        <v>3649</v>
      </c>
      <c r="D32" s="1000"/>
    </row>
    <row r="33" spans="2:4" s="1576" customFormat="1" ht="25.5" x14ac:dyDescent="0.25">
      <c r="B33" s="1740" t="s">
        <v>1299</v>
      </c>
      <c r="C33" s="1791" t="s">
        <v>3648</v>
      </c>
      <c r="D33" s="999">
        <v>44137</v>
      </c>
    </row>
    <row r="34" spans="2:4" ht="25.5" x14ac:dyDescent="0.25">
      <c r="B34" s="1809" t="s">
        <v>1300</v>
      </c>
      <c r="C34" s="1810" t="s">
        <v>3216</v>
      </c>
      <c r="D34" s="1854">
        <v>44526</v>
      </c>
    </row>
    <row r="35" spans="2:4" ht="25.5" x14ac:dyDescent="0.25">
      <c r="B35" s="1734" t="s">
        <v>1301</v>
      </c>
      <c r="C35" s="1791" t="s">
        <v>3217</v>
      </c>
      <c r="D35" s="999">
        <v>41902</v>
      </c>
    </row>
    <row r="36" spans="2:4" ht="34.5" customHeight="1" x14ac:dyDescent="0.25">
      <c r="B36" s="1809" t="s">
        <v>1302</v>
      </c>
      <c r="C36" s="1810" t="s">
        <v>3218</v>
      </c>
      <c r="D36" s="1854">
        <v>44526</v>
      </c>
    </row>
    <row r="37" spans="2:4" ht="53.25" customHeight="1" x14ac:dyDescent="0.25">
      <c r="B37" s="1740" t="s">
        <v>2894</v>
      </c>
      <c r="C37" s="1791" t="s">
        <v>3219</v>
      </c>
      <c r="D37" s="999">
        <v>44137</v>
      </c>
    </row>
    <row r="38" spans="2:4" ht="45" x14ac:dyDescent="0.25">
      <c r="B38" s="1740" t="s">
        <v>2896</v>
      </c>
      <c r="C38" s="1791" t="s">
        <v>3220</v>
      </c>
      <c r="D38" s="999">
        <v>44137</v>
      </c>
    </row>
    <row r="39" spans="2:4" ht="33.75" x14ac:dyDescent="0.25">
      <c r="B39" s="1740" t="s">
        <v>2897</v>
      </c>
      <c r="C39" s="1791" t="s">
        <v>3221</v>
      </c>
      <c r="D39" s="999">
        <v>44137</v>
      </c>
    </row>
    <row r="40" spans="2:4" ht="25.5" x14ac:dyDescent="0.25">
      <c r="B40" s="1740" t="s">
        <v>2898</v>
      </c>
      <c r="C40" s="1791" t="s">
        <v>3222</v>
      </c>
      <c r="D40" s="1000"/>
    </row>
    <row r="41" spans="2:4" ht="25.5" x14ac:dyDescent="0.25">
      <c r="B41" s="1740" t="s">
        <v>2895</v>
      </c>
      <c r="C41" s="1791" t="s">
        <v>3223</v>
      </c>
      <c r="D41" s="999">
        <v>44137</v>
      </c>
    </row>
    <row r="42" spans="2:4" ht="25.5" x14ac:dyDescent="0.25">
      <c r="B42" s="1740" t="s">
        <v>2899</v>
      </c>
      <c r="C42" s="1791" t="s">
        <v>3224</v>
      </c>
      <c r="D42" s="999">
        <v>44137</v>
      </c>
    </row>
    <row r="43" spans="2:4" ht="25.5" x14ac:dyDescent="0.25">
      <c r="B43" s="1740" t="s">
        <v>2900</v>
      </c>
      <c r="C43" s="1791" t="s">
        <v>3225</v>
      </c>
      <c r="D43" s="999">
        <v>44137</v>
      </c>
    </row>
    <row r="44" spans="2:4" ht="25.5" x14ac:dyDescent="0.25">
      <c r="B44" s="1734" t="s">
        <v>2901</v>
      </c>
      <c r="C44" s="1791" t="s">
        <v>3226</v>
      </c>
      <c r="D44" s="999">
        <v>44137</v>
      </c>
    </row>
    <row r="45" spans="2:4" ht="25.5" x14ac:dyDescent="0.25">
      <c r="B45" s="1734" t="s">
        <v>2902</v>
      </c>
      <c r="C45" s="1791" t="s">
        <v>3227</v>
      </c>
      <c r="D45" s="999">
        <v>44137</v>
      </c>
    </row>
    <row r="46" spans="2:4" ht="25.5" x14ac:dyDescent="0.25">
      <c r="B46" s="1734" t="s">
        <v>2903</v>
      </c>
      <c r="C46" s="1791" t="s">
        <v>3228</v>
      </c>
      <c r="D46" s="999">
        <v>42695</v>
      </c>
    </row>
    <row r="47" spans="2:4" ht="25.5" x14ac:dyDescent="0.25">
      <c r="B47" s="1734" t="s">
        <v>1303</v>
      </c>
      <c r="C47" s="1791" t="s">
        <v>3229</v>
      </c>
      <c r="D47" s="999">
        <v>43432</v>
      </c>
    </row>
    <row r="48" spans="2:4" ht="25.5" x14ac:dyDescent="0.25">
      <c r="B48" s="1734" t="s">
        <v>1304</v>
      </c>
      <c r="C48" s="1791" t="s">
        <v>3230</v>
      </c>
      <c r="D48" s="999">
        <v>41235</v>
      </c>
    </row>
    <row r="49" spans="2:4" ht="25.5" x14ac:dyDescent="0.25">
      <c r="B49" s="1734" t="s">
        <v>1305</v>
      </c>
      <c r="C49" s="1797" t="s">
        <v>3192</v>
      </c>
      <c r="D49" s="999">
        <v>44137</v>
      </c>
    </row>
    <row r="50" spans="2:4" s="1539" customFormat="1" ht="25.5" x14ac:dyDescent="0.25">
      <c r="B50" s="1734" t="s">
        <v>3100</v>
      </c>
      <c r="C50" s="1791" t="s">
        <v>3231</v>
      </c>
      <c r="D50" s="999">
        <v>44137</v>
      </c>
    </row>
    <row r="51" spans="2:4" ht="33.75" x14ac:dyDescent="0.25">
      <c r="B51" s="1734" t="s">
        <v>3101</v>
      </c>
      <c r="C51" s="1791" t="s">
        <v>3232</v>
      </c>
      <c r="D51" s="999">
        <v>44137</v>
      </c>
    </row>
    <row r="52" spans="2:4" ht="25.5" x14ac:dyDescent="0.25">
      <c r="B52" s="1734" t="s">
        <v>1306</v>
      </c>
      <c r="C52" s="1791" t="s">
        <v>3233</v>
      </c>
      <c r="D52" s="999">
        <v>44137</v>
      </c>
    </row>
    <row r="53" spans="2:4" ht="25.5" x14ac:dyDescent="0.25">
      <c r="B53" s="1734" t="s">
        <v>1307</v>
      </c>
      <c r="C53" s="1791" t="s">
        <v>3234</v>
      </c>
      <c r="D53" s="999">
        <v>44137</v>
      </c>
    </row>
    <row r="54" spans="2:4" ht="25.5" x14ac:dyDescent="0.25">
      <c r="B54" s="1734" t="s">
        <v>1308</v>
      </c>
      <c r="C54" s="1791" t="s">
        <v>3235</v>
      </c>
      <c r="D54" s="999">
        <v>44137</v>
      </c>
    </row>
    <row r="55" spans="2:4" ht="33.75" x14ac:dyDescent="0.25">
      <c r="B55" s="1734" t="s">
        <v>3102</v>
      </c>
      <c r="C55" s="1791" t="s">
        <v>3236</v>
      </c>
      <c r="D55" s="999">
        <v>44137</v>
      </c>
    </row>
    <row r="56" spans="2:4" ht="25.5" x14ac:dyDescent="0.25">
      <c r="B56" s="1734" t="s">
        <v>3103</v>
      </c>
      <c r="C56" s="1791" t="s">
        <v>3193</v>
      </c>
      <c r="D56" s="999">
        <v>44137</v>
      </c>
    </row>
    <row r="57" spans="2:4" ht="25.5" x14ac:dyDescent="0.25">
      <c r="B57" s="1734" t="s">
        <v>3104</v>
      </c>
      <c r="C57" s="1791" t="s">
        <v>3237</v>
      </c>
      <c r="D57" s="999">
        <v>44137</v>
      </c>
    </row>
    <row r="58" spans="2:4" ht="27.75" customHeight="1" x14ac:dyDescent="0.25">
      <c r="B58" s="1857" t="s">
        <v>1309</v>
      </c>
      <c r="C58" s="1858"/>
      <c r="D58" s="1859"/>
    </row>
    <row r="59" spans="2:4" ht="33" customHeight="1" x14ac:dyDescent="0.25">
      <c r="B59" s="974" t="s">
        <v>2611</v>
      </c>
      <c r="C59" s="1868" t="s">
        <v>3238</v>
      </c>
      <c r="D59" s="1866">
        <v>42292</v>
      </c>
    </row>
    <row r="60" spans="2:4" ht="33" customHeight="1" x14ac:dyDescent="0.25">
      <c r="B60" s="974" t="s">
        <v>1310</v>
      </c>
      <c r="C60" s="1870"/>
      <c r="D60" s="1867"/>
    </row>
    <row r="61" spans="2:4" ht="48.75" customHeight="1" x14ac:dyDescent="0.25">
      <c r="B61" s="974" t="s">
        <v>2612</v>
      </c>
      <c r="C61" s="1790" t="s">
        <v>3239</v>
      </c>
      <c r="D61" s="999">
        <v>42720</v>
      </c>
    </row>
    <row r="62" spans="2:4" ht="33" customHeight="1" x14ac:dyDescent="0.25">
      <c r="B62" s="1741" t="s">
        <v>1311</v>
      </c>
      <c r="C62" s="1792" t="s">
        <v>3240</v>
      </c>
      <c r="D62" s="1103">
        <v>41586</v>
      </c>
    </row>
    <row r="63" spans="2:4" ht="48.75" customHeight="1" x14ac:dyDescent="0.25">
      <c r="B63" s="974" t="s">
        <v>1312</v>
      </c>
      <c r="C63" s="1792" t="s">
        <v>3241</v>
      </c>
      <c r="D63" s="1103">
        <v>42401</v>
      </c>
    </row>
    <row r="64" spans="2:4" ht="33" customHeight="1" x14ac:dyDescent="0.25">
      <c r="B64" s="974" t="s">
        <v>1313</v>
      </c>
      <c r="C64" s="1792"/>
      <c r="D64" s="1103">
        <v>41586</v>
      </c>
    </row>
    <row r="65" spans="2:4" ht="33" customHeight="1" x14ac:dyDescent="0.25">
      <c r="B65" s="1269" t="s">
        <v>2608</v>
      </c>
      <c r="C65" s="1868" t="s">
        <v>3242</v>
      </c>
      <c r="D65" s="1103">
        <v>43056</v>
      </c>
    </row>
    <row r="66" spans="2:4" ht="33" customHeight="1" x14ac:dyDescent="0.25">
      <c r="B66" s="1269" t="s">
        <v>1314</v>
      </c>
      <c r="C66" s="1869"/>
      <c r="D66" s="1103">
        <v>43056</v>
      </c>
    </row>
    <row r="67" spans="2:4" ht="33" customHeight="1" x14ac:dyDescent="0.25">
      <c r="B67" s="1269" t="s">
        <v>2609</v>
      </c>
      <c r="C67" s="1869"/>
      <c r="D67" s="1103">
        <v>43056</v>
      </c>
    </row>
    <row r="68" spans="2:4" ht="33" customHeight="1" x14ac:dyDescent="0.25">
      <c r="B68" s="1269" t="s">
        <v>2610</v>
      </c>
      <c r="C68" s="1870"/>
      <c r="D68" s="1103">
        <v>43056</v>
      </c>
    </row>
    <row r="69" spans="2:4" ht="24.75" customHeight="1" x14ac:dyDescent="0.25">
      <c r="B69" s="1871" t="s">
        <v>1315</v>
      </c>
      <c r="C69" s="1872"/>
      <c r="D69" s="1873"/>
    </row>
    <row r="70" spans="2:4" ht="15" customHeight="1" x14ac:dyDescent="0.25">
      <c r="B70" s="1269" t="s">
        <v>978</v>
      </c>
      <c r="C70" s="1868" t="s">
        <v>3243</v>
      </c>
      <c r="D70" s="999">
        <v>42775</v>
      </c>
    </row>
    <row r="71" spans="2:4" ht="15" customHeight="1" x14ac:dyDescent="0.25">
      <c r="B71" s="1269" t="s">
        <v>983</v>
      </c>
      <c r="C71" s="1869"/>
      <c r="D71" s="999">
        <v>41353</v>
      </c>
    </row>
    <row r="72" spans="2:4" ht="15" customHeight="1" x14ac:dyDescent="0.25">
      <c r="B72" s="1269" t="s">
        <v>982</v>
      </c>
      <c r="C72" s="1869"/>
      <c r="D72" s="999">
        <v>42775</v>
      </c>
    </row>
    <row r="73" spans="2:4" ht="15" customHeight="1" x14ac:dyDescent="0.25">
      <c r="B73" s="1269" t="s">
        <v>981</v>
      </c>
      <c r="C73" s="1870"/>
      <c r="D73" s="999">
        <v>41902</v>
      </c>
    </row>
    <row r="74" spans="2:4" ht="19.5" customHeight="1" x14ac:dyDescent="0.25">
      <c r="B74" s="1874" t="s">
        <v>705</v>
      </c>
      <c r="C74" s="1875"/>
      <c r="D74" s="1876"/>
    </row>
    <row r="75" spans="2:4" ht="31.5" customHeight="1" x14ac:dyDescent="0.25">
      <c r="B75" s="1742" t="s">
        <v>2614</v>
      </c>
      <c r="C75" s="1384" t="s">
        <v>2606</v>
      </c>
      <c r="D75" s="1103">
        <v>43056</v>
      </c>
    </row>
    <row r="76" spans="2:4" ht="49.5" customHeight="1" x14ac:dyDescent="0.25">
      <c r="B76" s="1855" t="s">
        <v>2615</v>
      </c>
      <c r="C76" s="1786" t="s">
        <v>3244</v>
      </c>
      <c r="D76" s="1854">
        <v>44526</v>
      </c>
    </row>
    <row r="77" spans="2:4" ht="48.75" customHeight="1" x14ac:dyDescent="0.25">
      <c r="B77" s="1742" t="s">
        <v>2616</v>
      </c>
      <c r="C77" s="1807" t="s">
        <v>3245</v>
      </c>
      <c r="D77" s="1103"/>
    </row>
    <row r="78" spans="2:4" ht="48.75" customHeight="1" x14ac:dyDescent="0.25">
      <c r="B78" s="1795" t="s">
        <v>2890</v>
      </c>
      <c r="C78" s="1786" t="s">
        <v>3246</v>
      </c>
      <c r="D78" s="1854" t="s">
        <v>3726</v>
      </c>
    </row>
    <row r="79" spans="2:4" ht="67.5" x14ac:dyDescent="0.25">
      <c r="B79" s="1787" t="s">
        <v>3198</v>
      </c>
      <c r="C79" s="1786" t="s">
        <v>3246</v>
      </c>
      <c r="D79" s="1854" t="s">
        <v>3726</v>
      </c>
    </row>
    <row r="81" spans="2:3" ht="33.75" customHeight="1" x14ac:dyDescent="0.25"/>
    <row r="82" spans="2:3" hidden="1" x14ac:dyDescent="0.25"/>
    <row r="83" spans="2:3" ht="21.75" hidden="1" customHeight="1" x14ac:dyDescent="0.25">
      <c r="B83" s="911" t="s">
        <v>597</v>
      </c>
      <c r="C83" s="1808"/>
    </row>
    <row r="84" spans="2:3" hidden="1" x14ac:dyDescent="0.25">
      <c r="B84" s="1879" t="s">
        <v>42</v>
      </c>
      <c r="C84" s="1882" t="s">
        <v>1029</v>
      </c>
    </row>
    <row r="85" spans="2:3" hidden="1" x14ac:dyDescent="0.25">
      <c r="B85" s="1880"/>
      <c r="C85" s="1883"/>
    </row>
    <row r="86" spans="2:3" hidden="1" x14ac:dyDescent="0.25">
      <c r="B86" s="1880"/>
      <c r="C86" s="1883"/>
    </row>
    <row r="87" spans="2:3" hidden="1" x14ac:dyDescent="0.25">
      <c r="B87" s="1880"/>
      <c r="C87" s="1883"/>
    </row>
    <row r="88" spans="2:3" hidden="1" x14ac:dyDescent="0.25">
      <c r="B88" s="1880"/>
      <c r="C88" s="1883"/>
    </row>
    <row r="89" spans="2:3" hidden="1" x14ac:dyDescent="0.25">
      <c r="B89" s="1880"/>
      <c r="C89" s="1883"/>
    </row>
    <row r="90" spans="2:3" ht="50.25" hidden="1" customHeight="1" x14ac:dyDescent="0.25">
      <c r="B90" s="1881"/>
      <c r="C90" s="1884"/>
    </row>
    <row r="91" spans="2:3" hidden="1" x14ac:dyDescent="0.25">
      <c r="B91" s="1877" t="s">
        <v>598</v>
      </c>
      <c r="C91" s="1885" t="s">
        <v>1030</v>
      </c>
    </row>
    <row r="92" spans="2:3" ht="15" hidden="1" customHeight="1" x14ac:dyDescent="0.25">
      <c r="B92" s="1878"/>
      <c r="C92" s="1885"/>
    </row>
    <row r="93" spans="2:3" hidden="1" x14ac:dyDescent="0.25">
      <c r="B93" s="1878"/>
      <c r="C93" s="1885"/>
    </row>
    <row r="94" spans="2:3" hidden="1" x14ac:dyDescent="0.25">
      <c r="B94" s="1878"/>
      <c r="C94" s="1885"/>
    </row>
    <row r="95" spans="2:3" hidden="1" x14ac:dyDescent="0.25">
      <c r="B95" s="1878"/>
      <c r="C95" s="1885"/>
    </row>
    <row r="96" spans="2:3" ht="36.75" hidden="1" customHeight="1" x14ac:dyDescent="0.25">
      <c r="B96" s="1878"/>
      <c r="C96" s="1885"/>
    </row>
    <row r="97" spans="2:3" ht="87.75" hidden="1" customHeight="1" x14ac:dyDescent="0.25">
      <c r="B97" s="1878"/>
      <c r="C97" s="1885"/>
    </row>
    <row r="98" spans="2:3" ht="33.75" customHeight="1" x14ac:dyDescent="0.25"/>
    <row r="99" spans="2:3" ht="15" customHeight="1" x14ac:dyDescent="0.25"/>
  </sheetData>
  <sheetProtection algorithmName="SHA-512" hashValue="miFbLzv1Tnk52h+F6L/BNbY3YaXiXdQ7E0YdysMCv+bPydOQfbVJbQ8/+IyzKCuXsRRarmu0LroThyK2xrhfLg==" saltValue="FWpKa1B2dOGGHRcH0gW00A==" spinCount="100000" sheet="1" objects="1" scenarios="1"/>
  <customSheetViews>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D59:D60"/>
    <mergeCell ref="C65:C68"/>
    <mergeCell ref="B69:D69"/>
    <mergeCell ref="B74:D74"/>
    <mergeCell ref="B91:B97"/>
    <mergeCell ref="B84:B90"/>
    <mergeCell ref="C84:C90"/>
    <mergeCell ref="C91:C97"/>
    <mergeCell ref="C59:C60"/>
    <mergeCell ref="C70:C73"/>
    <mergeCell ref="B13:D13"/>
    <mergeCell ref="B10:C10"/>
    <mergeCell ref="B16:D16"/>
    <mergeCell ref="B22:D22"/>
    <mergeCell ref="B58:D58"/>
    <mergeCell ref="C17:C21"/>
  </mergeCells>
  <phoneticPr fontId="12" type="noConversion"/>
  <hyperlinks>
    <hyperlink ref="B11" location="Datenfelder!A1" display="Datenfelder!A1" xr:uid="{00000000-0004-0000-0000-000000000000}"/>
    <hyperlink ref="B12" location="'XML-Struktur'!A1" display="'XML-Struktur'!A1" xr:uid="{00000000-0004-0000-0000-000001000000}"/>
    <hyperlink ref="B15" location="'KB-Verifizierung'!A1" display="'KB-Verifizierung'!A1" xr:uid="{00000000-0004-0000-0000-000002000000}"/>
    <hyperlink ref="B17" location="'KB-Operativer Primärfall'!A1" display="'KB-Operativer Primärfall'!A1" xr:uid="{00000000-0004-0000-0000-000003000000}"/>
    <hyperlink ref="B19" location="'KB-Endoskopischer Primärfall'!A1" display="'KB-Endoskopischer Primärfall'!A1" xr:uid="{00000000-0004-0000-0000-000004000000}"/>
    <hyperlink ref="B20" location="'KB-n. operiert (palliativ)'!A1" display="'KB-n. operiert (palliativ)'!A1" xr:uid="{00000000-0004-0000-0000-000005000000}"/>
    <hyperlink ref="B21" location="'KB-n. operiert (kurativ)'!A1" display="'KB-n. operiert (kurativ)'!A1" xr:uid="{00000000-0004-0000-0000-000006000000}"/>
    <hyperlink ref="B59" location="'Matrix-Kolon'!A1" display="'Matrix-Kolon'!A1" xr:uid="{00000000-0004-0000-0000-000007000000}"/>
    <hyperlink ref="B60" location="'Matrix-Rektum'!A1" display="'Matrix-Rektum'!A1" xr:uid="{00000000-0004-0000-0000-000008000000}"/>
    <hyperlink ref="B61" location="'Matrix - Verifizierung'!A1" display="'Matrix - Verifizierung'!A1" xr:uid="{00000000-0004-0000-0000-000009000000}"/>
    <hyperlink ref="B63" location="'Matrix - Berechnung Zellen'!A1" display="Matrix - Berechnung Zellen" xr:uid="{00000000-0004-0000-0000-00000A000000}"/>
    <hyperlink ref="B65" location="'Matrix - KM-Zellen DFS I'!A1" display="'Matrix - KM-Zellen DFS I'!A1" xr:uid="{00000000-0004-0000-0000-00000B000000}"/>
    <hyperlink ref="B76" location="'Appendix - Adenokarzinome'!A1" display="'Appendix - Adenokarzinome'!A1" xr:uid="{00000000-0004-0000-0000-00000C000000}"/>
    <hyperlink ref="B66" location="'Matrix - KM-Zellen DFS II'!A1" display="Matrix - KM-Zellen DFS II" xr:uid="{00000000-0004-0000-0000-00000D000000}"/>
    <hyperlink ref="B67" location="'Matrix - KM-Zellen OAS I'!A1" display="'Matrix - KM-Zellen OAS I'!A1" xr:uid="{00000000-0004-0000-0000-00000E000000}"/>
    <hyperlink ref="B68" location="'Matrix - KM-Zellen OAS II'!A1" display="'Matrix - KM-Zellen OAS II'!A1" xr:uid="{00000000-0004-0000-0000-00000F000000}"/>
    <hyperlink ref="B77" location="'Appendix - Fallzuordnung'!A1" display="'Appendix - Fallzuordnung'!A1" xr:uid="{00000000-0004-0000-0000-000010000000}"/>
    <hyperlink ref="B64" location="'Matrix - KM-Zellen allg.'!A1" display="Matrix - KM - Zellen allg." xr:uid="{00000000-0004-0000-0000-000011000000}"/>
    <hyperlink ref="B70" location="'Kaplan-Meier DFS I'!A1" display="Kaplan-Meier DFS I" xr:uid="{00000000-0004-0000-0000-000012000000}"/>
    <hyperlink ref="B71" location="'Kaplan-Meier DFS II'!A1" display="Kaplan-Meier DFS II" xr:uid="{00000000-0004-0000-0000-000013000000}"/>
    <hyperlink ref="B72" location="'Kaplan-Meier OAS I'!A1" display="Kaplan-Meier OAS I" xr:uid="{00000000-0004-0000-0000-000014000000}"/>
    <hyperlink ref="B73" location="'Kaplan-Meier OAS II'!A1" display="Kaplan-Meier OAS II" xr:uid="{00000000-0004-0000-0000-000015000000}"/>
    <hyperlink ref="B14" location="Basisdaten!A1" display="Basisdaten!A1" xr:uid="{00000000-0004-0000-0000-000016000000}"/>
    <hyperlink ref="B62" location="'Matrix - Follow-Up-Meldungen'!A1" display="Matrix - Follow-Up-Meldungen" xr:uid="{00000000-0004-0000-0000-000017000000}"/>
    <hyperlink ref="B46" location="'KB-20 (Mortalität postop.)'!A1" display="'KB-20 (Mortalität postop.)'!A1" xr:uid="{00000000-0004-0000-0000-000018000000}"/>
    <hyperlink ref="B33" location="'KB-7 (Erfassung Fam.anamnese)'!A1" display="KB - Kennzahl Nr. 7b" xr:uid="{00000000-0004-0000-0000-000019000000}"/>
    <hyperlink ref="B24" location="'KB-2a (Präth. Fallvorstellung)'!A1" display="'KB-2a (Präth. Fallvorstellung)'!A1" xr:uid="{00000000-0004-0000-0000-00001A000000}"/>
    <hyperlink ref="B25" location="'KB-2b (Präth. Vorstellung)'!A1" display="'KB-2b (Präth. Vorstellung)'!A1" xr:uid="{00000000-0004-0000-0000-00001B000000}"/>
    <hyperlink ref="B26" location="'KB-3 (Posto. Fallvorstellung)'!A1" display="KB - Kennzahl Nr. 3" xr:uid="{00000000-0004-0000-0000-00001C000000}"/>
    <hyperlink ref="B27" location="'KB-4a (Psychoonkol. Betreuung)'!A1" display="'KB-4a (Psychoonkol. Betreuung)'!A1" xr:uid="{00000000-0004-0000-0000-00001D000000}"/>
    <hyperlink ref="B28" location="'KB-4b (Psychoonkol. Betreuung)'!A1" display="KB - Kennzahl Nr. 4b" xr:uid="{00000000-0004-0000-0000-00001E000000}"/>
    <hyperlink ref="B29" location="'KB-5a (Beratung Sozaldienst)'!A1" display="KB - Kennzahl Nr. 5a" xr:uid="{00000000-0004-0000-0000-00001F000000}"/>
    <hyperlink ref="B30" location="'KB-5b (Beratung Sozaldienst)'!A1" display="KB - Kennzahl Nr. 5b" xr:uid="{00000000-0004-0000-0000-000020000000}"/>
    <hyperlink ref="B31" location="'KB-6a (Studienteilnahme)'!A1" display="KB - Kennzahl Nr. 6a" xr:uid="{00000000-0004-0000-0000-000021000000}"/>
    <hyperlink ref="B32" location="'KB-6b (Studienteilnahme) '!A1" display="KB - Kennzahl Nr. 6b" xr:uid="{00000000-0004-0000-0000-000022000000}"/>
    <hyperlink ref="B34" location="'KB-8 (Genetische Beratung)'!A1" display="KB - Kennzahl Nr. 8b" xr:uid="{00000000-0004-0000-0000-000023000000}"/>
    <hyperlink ref="B35" location="'KB-9 (Immunhisto MMR)'!A1" display="KB - Kennzahl Nr. 9" xr:uid="{00000000-0004-0000-0000-000024000000}"/>
    <hyperlink ref="B37" location="'KB-11 (Komplikationsrate)'!A1" display="'KB-11 (Komplikationsrate)'!A1" xr:uid="{00000000-0004-0000-0000-000025000000}"/>
    <hyperlink ref="B38" location="'KB-12 (Vollständige Kolosk.)'!A1" display="'KB-12 (Vollständige Kolosk.)'!A1" xr:uid="{00000000-0004-0000-0000-000026000000}"/>
    <hyperlink ref="B39" location="'KB-13 (Mesorektale Faszie)'!A1" display="'KB-13 (Mesorektale Faszie)'!A1" xr:uid="{00000000-0004-0000-0000-000027000000}"/>
    <hyperlink ref="B40" location="'KB-14 (Operative PF Kolon)'!A1" display="'KB-14 (Operative PF Kolon)'!A1" xr:uid="{00000000-0004-0000-0000-000028000000}"/>
    <hyperlink ref="B41" location="'KB-15 (Operative PF Rektum)'!A1" display="'KB-15 (Operative PF Rektum)'!A1" xr:uid="{00000000-0004-0000-0000-000029000000}"/>
    <hyperlink ref="B42" location="'KB-16 (Revisions-OPs Kolon)'!A1" display="'KB-16 (Revisions-OPs Kolon)'!A1" xr:uid="{00000000-0004-0000-0000-00002A000000}"/>
    <hyperlink ref="B43" location="'KB-17 (Revisions-OPs Rektum)'!A1" display="'KB-17 (Revisions-OPs Rektum)'!A1" xr:uid="{00000000-0004-0000-0000-00002B000000}"/>
    <hyperlink ref="B44" location="'KB-18 (Anastomosenins. Kolon)'!A1" display="'KB-18 (Anastomosenins. Kolon)'!A1" xr:uid="{00000000-0004-0000-0000-00002D000000}"/>
    <hyperlink ref="B45" location="'KB-19 (Anastomosenins. Rekt.)'!A1" display="'KB-19 (Anastomosenins. Rekt.)'!A1" xr:uid="{00000000-0004-0000-0000-00002E000000}"/>
    <hyperlink ref="B47" location="'KB-21 (Lokale R0-R.Rektum)'!A1" display="'KB-21 (Lokale R0-R.Rektum)'!A1" xr:uid="{00000000-0004-0000-0000-00002F000000}"/>
    <hyperlink ref="B48" location="'KB-22 (Stomaanzeichnung)'!A1" display="'KB-22 (Stomaanzeichnung)'!A1" xr:uid="{00000000-0004-0000-0000-000030000000}"/>
    <hyperlink ref="B50" location="'KB-24 (Adj. Chemo Kolon)'!A1" display="'KB-24 (Adj. Chemo Kolon)'!A1" xr:uid="{00000000-0004-0000-0000-000031000000}"/>
    <hyperlink ref="B52" location="'KB-26 (Qualität Rektum-P.)'!A1" display="'KB-26 (Qualität Rektum-P.)'!A1" xr:uid="{00000000-0004-0000-0000-000032000000}"/>
    <hyperlink ref="B54" location="'KB-28 (Lymphknotenuntersg)'!A1" display="'KB-28 (Lymphknotenuntersg)'!A1" xr:uid="{00000000-0004-0000-0000-000033000000}"/>
    <hyperlink ref="B55" location="'KB-29 - (Beginn adj. Chemoth.)'!A1" display="'KB-29 - (Beginn adj. Chemoth.)'!A1" xr:uid="{00000000-0004-0000-0000-000034000000}"/>
    <hyperlink ref="B57" location="'KB 31 (Strahlentherapiedosis)'!A1" display="'KB 31 (Strahlentherapiedosis)'!A1" xr:uid="{00000000-0004-0000-0000-000035000000}"/>
    <hyperlink ref="B18" location="'KB-Transanale Vollwandexzision'!A1" display="'KB-Transanale Vollwandexzision'!A1" xr:uid="{00000000-0004-0000-0000-000036000000}"/>
    <hyperlink ref="B75" location="'Appendix - Patientenprofil'!A1" display="'Appendix - Patientenprofil'!A1" xr:uid="{00000000-0004-0000-0000-000037000000}"/>
    <hyperlink ref="B36" location="'KB-10 (RAS u BRAF)'!A1" display="'KB-10 (RAS u BRAF)'!A1" xr:uid="{00000000-0004-0000-0000-000038000000}"/>
    <hyperlink ref="B51" location="'KB-25 (Kombinat.chemoth)'!A1" display="'KB-25 (Kombinat.chemoth)'!A1" xr:uid="{00000000-0004-0000-0000-000039000000}"/>
    <hyperlink ref="B53" location="'KB-27 (Befundbericht)'!A1" display="'KB-27 (Befundbericht)'!A1" xr:uid="{00000000-0004-0000-0000-00003A000000}"/>
    <hyperlink ref="B78" location="EDIUM!A1" display="EDIUM" xr:uid="{00000000-0004-0000-0000-00003B000000}"/>
    <hyperlink ref="B23" location="'KB-1 (neuauf.Rezidiv Fernmeta)'!A1" display="'KB-1 (neuauf.Rezidiv Fernmeta)'!A1" xr:uid="{00000000-0004-0000-0000-00003C000000}"/>
    <hyperlink ref="B49" location="'KB-23 (Lebermetastasenresek.)'!A1" display="'KB-23 (Lebermetastasenresek.)'!A1" xr:uid="{00000000-0004-0000-0000-00003D000000}"/>
    <hyperlink ref="B56" location="'KB 30 (MTL22-Indikator)'!A1" display="'KB 30 (MTL22-Indikator)'!A1" xr:uid="{00000000-0004-0000-0000-00003E000000}"/>
    <hyperlink ref="B79" location="'EDIUM Datenblatt'!A1" display="EDIUM-Datenblatt" xr:uid="{54D77A7C-2722-4630-B79D-FDEC7CA7B4F7}"/>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showGridLines="0" showRuler="0" zoomScaleSheetLayoutView="100" workbookViewId="0"/>
  </sheetViews>
  <sheetFormatPr defaultColWidth="9" defaultRowHeight="14.25" x14ac:dyDescent="0.2"/>
  <cols>
    <col min="1" max="1" width="2.85546875" style="93" customWidth="1"/>
    <col min="2" max="2" width="56.28515625" style="93" customWidth="1"/>
    <col min="3" max="4" width="31.85546875" style="93" customWidth="1"/>
    <col min="5" max="5" width="20.140625" style="93" customWidth="1"/>
    <col min="6" max="6" width="16.7109375" style="93" customWidth="1"/>
    <col min="7" max="16384" width="9" style="93"/>
  </cols>
  <sheetData>
    <row r="1" spans="1:12" x14ac:dyDescent="0.2">
      <c r="A1" s="355"/>
    </row>
    <row r="3" spans="1:12" ht="50.25" customHeight="1" x14ac:dyDescent="0.25">
      <c r="B3" s="1153" t="s">
        <v>2463</v>
      </c>
      <c r="C3" s="78"/>
      <c r="E3" s="78"/>
      <c r="F3" s="78"/>
      <c r="G3" s="78"/>
    </row>
    <row r="4" spans="1:12" ht="35.25" customHeight="1" x14ac:dyDescent="0.25">
      <c r="B4" s="1252" t="s">
        <v>2473</v>
      </c>
      <c r="C4" s="78"/>
      <c r="D4" s="78"/>
      <c r="E4" s="109"/>
      <c r="G4" s="110"/>
    </row>
    <row r="5" spans="1:12" s="108" customFormat="1" ht="63" x14ac:dyDescent="0.2">
      <c r="B5" s="1166" t="s">
        <v>2483</v>
      </c>
      <c r="C5" s="8"/>
      <c r="D5" s="8"/>
      <c r="E5" s="339"/>
      <c r="F5" s="8"/>
      <c r="G5" s="111"/>
      <c r="I5" s="8"/>
      <c r="J5" s="107"/>
      <c r="K5" s="107"/>
      <c r="L5" s="107"/>
    </row>
    <row r="6" spans="1:12" ht="15.75" x14ac:dyDescent="0.2">
      <c r="B6" s="1992"/>
      <c r="C6" s="1992"/>
      <c r="D6" s="8"/>
      <c r="E6" s="339" t="str">
        <f>Inhalt!$C$7</f>
        <v>V. OncoBox: L1.1.1 (211126)</v>
      </c>
      <c r="G6" s="111"/>
      <c r="H6" s="8"/>
      <c r="I6" s="8"/>
      <c r="J6" s="107"/>
      <c r="K6" s="107"/>
      <c r="L6" s="107"/>
    </row>
    <row r="7" spans="1:12" ht="15.75" x14ac:dyDescent="0.2">
      <c r="E7" s="339" t="str">
        <f>Inhalt!$C$8</f>
        <v>V. Spezifikation: L1.1.1 (211126)</v>
      </c>
      <c r="G7" s="111"/>
      <c r="H7" s="8"/>
      <c r="I7" s="8"/>
    </row>
    <row r="8" spans="1:12" x14ac:dyDescent="0.2">
      <c r="E8" s="191"/>
      <c r="G8" s="57"/>
    </row>
    <row r="9" spans="1:12" s="635" customFormat="1" ht="27" customHeight="1" x14ac:dyDescent="0.25">
      <c r="E9" s="2277" t="s">
        <v>1744</v>
      </c>
      <c r="F9" s="2278"/>
    </row>
    <row r="10" spans="1:12" x14ac:dyDescent="0.2">
      <c r="E10" s="635"/>
    </row>
    <row r="12" spans="1:12" ht="26.25" x14ac:dyDescent="0.25">
      <c r="B12" s="1168" t="s">
        <v>2475</v>
      </c>
      <c r="C12" s="155"/>
      <c r="D12" s="2301" t="s">
        <v>2474</v>
      </c>
      <c r="E12" s="2284"/>
      <c r="F12" s="2284"/>
    </row>
    <row r="13" spans="1:12" x14ac:dyDescent="0.2">
      <c r="B13" s="1905" t="s">
        <v>2145</v>
      </c>
      <c r="C13" s="1905"/>
      <c r="D13" s="2302" t="s">
        <v>2484</v>
      </c>
      <c r="E13" s="2302"/>
      <c r="F13" s="2303"/>
    </row>
    <row r="14" spans="1:12" x14ac:dyDescent="0.2">
      <c r="B14" s="2282"/>
      <c r="C14" s="2282"/>
      <c r="D14" s="2302"/>
      <c r="E14" s="2302"/>
      <c r="F14" s="2303"/>
    </row>
    <row r="15" spans="1:12" x14ac:dyDescent="0.2">
      <c r="B15" s="2282"/>
      <c r="C15" s="2282"/>
      <c r="D15" s="2302"/>
      <c r="E15" s="2302"/>
      <c r="F15" s="2303"/>
    </row>
    <row r="16" spans="1:12" x14ac:dyDescent="0.2">
      <c r="B16" s="2282"/>
      <c r="C16" s="2282"/>
      <c r="D16" s="2302"/>
      <c r="E16" s="2302"/>
      <c r="F16" s="2303"/>
    </row>
    <row r="17" spans="2:6" x14ac:dyDescent="0.2">
      <c r="B17" s="2282"/>
      <c r="C17" s="2282"/>
      <c r="D17" s="2302"/>
      <c r="E17" s="2302"/>
      <c r="F17" s="2303"/>
    </row>
    <row r="18" spans="2:6" x14ac:dyDescent="0.2">
      <c r="B18" s="2282"/>
      <c r="C18" s="2282"/>
      <c r="D18" s="2302"/>
      <c r="E18" s="2302"/>
      <c r="F18" s="2303"/>
    </row>
    <row r="19" spans="2:6" x14ac:dyDescent="0.2">
      <c r="B19" s="2282"/>
      <c r="C19" s="2282"/>
      <c r="D19" s="2302"/>
      <c r="E19" s="2302"/>
      <c r="F19" s="2303"/>
    </row>
    <row r="20" spans="2:6" x14ac:dyDescent="0.2">
      <c r="B20" s="2282"/>
      <c r="C20" s="2282"/>
      <c r="D20" s="2302"/>
      <c r="E20" s="2302"/>
      <c r="F20" s="2303"/>
    </row>
    <row r="21" spans="2:6" x14ac:dyDescent="0.2">
      <c r="B21" s="2282"/>
      <c r="C21" s="2282"/>
      <c r="D21" s="2302"/>
      <c r="E21" s="2302"/>
      <c r="F21" s="2303"/>
    </row>
    <row r="22" spans="2:6" x14ac:dyDescent="0.2">
      <c r="B22" s="2282"/>
      <c r="C22" s="2282"/>
      <c r="D22" s="2302"/>
      <c r="E22" s="2302"/>
      <c r="F22" s="2303"/>
    </row>
    <row r="23" spans="2:6" x14ac:dyDescent="0.2">
      <c r="B23" s="1906"/>
      <c r="C23" s="1906"/>
      <c r="D23" s="2302"/>
      <c r="E23" s="2302"/>
      <c r="F23" s="2303"/>
    </row>
    <row r="32" spans="2:6" s="635" customFormat="1" x14ac:dyDescent="0.2"/>
    <row r="33" spans="2:3" s="635" customFormat="1" x14ac:dyDescent="0.2"/>
    <row r="34" spans="2:3" s="635" customFormat="1" x14ac:dyDescent="0.2"/>
    <row r="35" spans="2:3" s="635" customFormat="1" x14ac:dyDescent="0.2"/>
    <row r="36" spans="2:3" s="635" customFormat="1" x14ac:dyDescent="0.2"/>
    <row r="44" spans="2:3" x14ac:dyDescent="0.2">
      <c r="C44" s="133"/>
    </row>
    <row r="46" spans="2:3" ht="31.5" x14ac:dyDescent="0.25">
      <c r="B46" s="1158" t="s">
        <v>2476</v>
      </c>
    </row>
    <row r="48" spans="2:3" ht="25.5" x14ac:dyDescent="0.2">
      <c r="B48" s="1159" t="s">
        <v>2477</v>
      </c>
    </row>
    <row r="49" spans="2:6" ht="40.5" customHeight="1" x14ac:dyDescent="0.2">
      <c r="B49" s="1075" t="s">
        <v>2478</v>
      </c>
      <c r="C49" s="1075" t="s">
        <v>2479</v>
      </c>
      <c r="D49" s="1075" t="s">
        <v>2480</v>
      </c>
      <c r="E49" s="1075" t="s">
        <v>2481</v>
      </c>
      <c r="F49" s="106" t="s">
        <v>2482</v>
      </c>
    </row>
    <row r="50" spans="2:6" ht="67.5" x14ac:dyDescent="0.2">
      <c r="B50" s="160" t="s">
        <v>2300</v>
      </c>
      <c r="C50" s="160" t="s">
        <v>2063</v>
      </c>
      <c r="D50" s="165" t="s">
        <v>205</v>
      </c>
      <c r="E50" s="163" t="s">
        <v>20</v>
      </c>
      <c r="F50" s="84"/>
    </row>
    <row r="51" spans="2:6" ht="78.75" x14ac:dyDescent="0.2">
      <c r="B51" s="160" t="s">
        <v>2303</v>
      </c>
      <c r="C51" s="160"/>
      <c r="D51" s="165" t="s">
        <v>87</v>
      </c>
      <c r="E51" s="163" t="s">
        <v>2147</v>
      </c>
      <c r="F51" s="84"/>
    </row>
    <row r="52" spans="2:6" ht="78.75" x14ac:dyDescent="0.2">
      <c r="B52" s="160" t="s">
        <v>2301</v>
      </c>
      <c r="C52" s="160" t="s">
        <v>2146</v>
      </c>
      <c r="D52" s="165" t="s">
        <v>89</v>
      </c>
      <c r="E52" s="163" t="s">
        <v>2084</v>
      </c>
      <c r="F52" s="84"/>
    </row>
    <row r="53" spans="2:6" ht="67.5" x14ac:dyDescent="0.2">
      <c r="B53" s="160" t="s">
        <v>2168</v>
      </c>
      <c r="C53" s="160"/>
      <c r="D53" s="1162" t="s">
        <v>2148</v>
      </c>
      <c r="E53" s="163">
        <v>1</v>
      </c>
      <c r="F53" s="84"/>
    </row>
    <row r="54" spans="2:6" ht="56.25" x14ac:dyDescent="0.2">
      <c r="B54" s="160" t="s">
        <v>2298</v>
      </c>
      <c r="C54" s="160" t="s">
        <v>2149</v>
      </c>
      <c r="D54" s="1162" t="s">
        <v>2070</v>
      </c>
      <c r="E54" s="163">
        <v>1</v>
      </c>
      <c r="F54" s="84"/>
    </row>
    <row r="55" spans="2:6" ht="22.5" x14ac:dyDescent="0.2">
      <c r="B55" s="160" t="s">
        <v>1984</v>
      </c>
      <c r="C55" s="160" t="s">
        <v>2150</v>
      </c>
      <c r="D55" s="165" t="s">
        <v>99</v>
      </c>
      <c r="E55" s="163" t="s">
        <v>2151</v>
      </c>
      <c r="F55" s="84"/>
    </row>
    <row r="56" spans="2:6" ht="45" x14ac:dyDescent="0.2">
      <c r="B56" s="160" t="s">
        <v>1997</v>
      </c>
      <c r="C56" s="160" t="s">
        <v>2150</v>
      </c>
      <c r="D56" s="165" t="s">
        <v>96</v>
      </c>
      <c r="E56" s="163" t="s">
        <v>2151</v>
      </c>
      <c r="F56" s="84"/>
    </row>
    <row r="57" spans="2:6" ht="45" x14ac:dyDescent="0.2">
      <c r="B57" s="160" t="s">
        <v>2304</v>
      </c>
      <c r="C57" s="160" t="s">
        <v>3332</v>
      </c>
      <c r="D57" s="165" t="s">
        <v>127</v>
      </c>
      <c r="E57" s="163" t="s">
        <v>2151</v>
      </c>
      <c r="F57" s="2304" t="s">
        <v>2155</v>
      </c>
    </row>
    <row r="58" spans="2:6" ht="45" x14ac:dyDescent="0.2">
      <c r="B58" s="160" t="s">
        <v>2305</v>
      </c>
      <c r="C58" s="160" t="s">
        <v>3332</v>
      </c>
      <c r="D58" s="1162" t="s">
        <v>2152</v>
      </c>
      <c r="E58" s="163" t="s">
        <v>0</v>
      </c>
      <c r="F58" s="2305"/>
    </row>
    <row r="59" spans="2:6" ht="45" x14ac:dyDescent="0.2">
      <c r="B59" s="160" t="s">
        <v>2306</v>
      </c>
      <c r="C59" s="160" t="s">
        <v>3332</v>
      </c>
      <c r="D59" s="165" t="s">
        <v>148</v>
      </c>
      <c r="E59" s="163" t="s">
        <v>2151</v>
      </c>
      <c r="F59" s="2305"/>
    </row>
    <row r="60" spans="2:6" ht="45" x14ac:dyDescent="0.2">
      <c r="B60" s="160" t="s">
        <v>2307</v>
      </c>
      <c r="C60" s="160" t="s">
        <v>3332</v>
      </c>
      <c r="D60" s="1162" t="s">
        <v>2153</v>
      </c>
      <c r="E60" s="163" t="s">
        <v>0</v>
      </c>
      <c r="F60" s="2305"/>
    </row>
    <row r="61" spans="2:6" ht="56.25" x14ac:dyDescent="0.2">
      <c r="B61" s="160" t="s">
        <v>2308</v>
      </c>
      <c r="C61" s="160" t="s">
        <v>3332</v>
      </c>
      <c r="D61" s="1162" t="s">
        <v>2154</v>
      </c>
      <c r="E61" s="163">
        <v>1</v>
      </c>
      <c r="F61" s="2306"/>
    </row>
    <row r="63" spans="2:6" s="635" customFormat="1" x14ac:dyDescent="0.2"/>
    <row r="64" spans="2:6" s="635" customFormat="1" x14ac:dyDescent="0.2"/>
    <row r="65" spans="2:6" s="635" customFormat="1" x14ac:dyDescent="0.2"/>
    <row r="66" spans="2:6" s="635" customFormat="1" x14ac:dyDescent="0.2"/>
    <row r="67" spans="2:6" s="635" customFormat="1" x14ac:dyDescent="0.2"/>
    <row r="68" spans="2:6" ht="25.5" x14ac:dyDescent="0.2">
      <c r="B68" s="1160" t="s">
        <v>2486</v>
      </c>
    </row>
    <row r="69" spans="2:6" s="259" customFormat="1" ht="31.5" customHeight="1" x14ac:dyDescent="0.25">
      <c r="B69" s="2269" t="s">
        <v>3333</v>
      </c>
      <c r="C69" s="2270"/>
      <c r="D69" s="2269" t="s">
        <v>2159</v>
      </c>
      <c r="E69" s="2271"/>
      <c r="F69" s="2270"/>
    </row>
    <row r="70" spans="2:6" s="259" customFormat="1" ht="49.5" customHeight="1" x14ac:dyDescent="0.25">
      <c r="B70" s="2266" t="s">
        <v>2156</v>
      </c>
      <c r="C70" s="2267"/>
      <c r="D70" s="2266" t="s">
        <v>2160</v>
      </c>
      <c r="E70" s="2268"/>
      <c r="F70" s="2267"/>
    </row>
    <row r="71" spans="2:6" s="259" customFormat="1" ht="24" customHeight="1" x14ac:dyDescent="0.25">
      <c r="B71" s="2266" t="s">
        <v>2071</v>
      </c>
      <c r="C71" s="2267"/>
      <c r="D71" s="2266" t="s">
        <v>2075</v>
      </c>
      <c r="E71" s="2268"/>
      <c r="F71" s="2267"/>
    </row>
    <row r="72" spans="2:6" s="259" customFormat="1" ht="24" customHeight="1" x14ac:dyDescent="0.25">
      <c r="B72" s="2266" t="s">
        <v>2157</v>
      </c>
      <c r="C72" s="2267"/>
      <c r="D72" s="2266" t="s">
        <v>2075</v>
      </c>
      <c r="E72" s="2268"/>
      <c r="F72" s="2267"/>
    </row>
    <row r="73" spans="2:6" s="259" customFormat="1" ht="78.75" customHeight="1" x14ac:dyDescent="0.25">
      <c r="B73" s="2266" t="s">
        <v>2158</v>
      </c>
      <c r="C73" s="2267"/>
      <c r="D73" s="2266" t="s">
        <v>2161</v>
      </c>
      <c r="E73" s="2268"/>
      <c r="F73" s="2267"/>
    </row>
    <row r="74" spans="2:6" ht="65.25" customHeight="1" x14ac:dyDescent="0.2">
      <c r="B74" s="2275" t="s">
        <v>3330</v>
      </c>
      <c r="C74" s="2276"/>
      <c r="D74" s="2266" t="s">
        <v>2076</v>
      </c>
      <c r="E74" s="2268"/>
      <c r="F74" s="2267"/>
    </row>
  </sheetData>
  <sheetProtection algorithmName="SHA-512" hashValue="boCtyF71NBOCmQ939ekm1qycf9bFnw7EPFWwwTc1C2b+TOMwb9GUehNOggpdK5YnXPyiD2AP/I+nwTP4cSIWyQ==" saltValue="3ff+V3sXACCBADHYLJGL+A==" spinCount="100000" sheet="1" objects="1" scenarios="1"/>
  <customSheetViews>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B74:C74"/>
    <mergeCell ref="D74:F74"/>
    <mergeCell ref="B70:C70"/>
    <mergeCell ref="D70:F70"/>
    <mergeCell ref="B73:C73"/>
    <mergeCell ref="D73:F73"/>
    <mergeCell ref="B71:C71"/>
    <mergeCell ref="D71:F71"/>
    <mergeCell ref="B72:C72"/>
    <mergeCell ref="D72:F72"/>
    <mergeCell ref="D69:F69"/>
    <mergeCell ref="E9:F9"/>
    <mergeCell ref="B13:C23"/>
    <mergeCell ref="D12:F12"/>
    <mergeCell ref="B6:C6"/>
    <mergeCell ref="D13:F23"/>
    <mergeCell ref="F57:F61"/>
    <mergeCell ref="B69:C69"/>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showGridLines="0" showRuler="0" zoomScaleSheetLayoutView="100" workbookViewId="0"/>
  </sheetViews>
  <sheetFormatPr defaultColWidth="9" defaultRowHeight="14.25" x14ac:dyDescent="0.2"/>
  <cols>
    <col min="1" max="1" width="2.85546875" style="93" customWidth="1"/>
    <col min="2" max="2" width="49.28515625" style="93" customWidth="1"/>
    <col min="3" max="4" width="31.85546875" style="93" customWidth="1"/>
    <col min="5" max="5" width="24" style="93" customWidth="1"/>
    <col min="6" max="6" width="16.7109375" style="93" customWidth="1"/>
    <col min="7" max="16384" width="9" style="93"/>
  </cols>
  <sheetData>
    <row r="1" spans="1:12" x14ac:dyDescent="0.2">
      <c r="A1" s="355"/>
    </row>
    <row r="3" spans="1:12" ht="54" x14ac:dyDescent="0.25">
      <c r="B3" s="1153" t="s">
        <v>2463</v>
      </c>
      <c r="C3" s="78"/>
      <c r="E3" s="78"/>
      <c r="F3" s="78"/>
      <c r="G3" s="78"/>
    </row>
    <row r="4" spans="1:12" ht="30" customHeight="1" x14ac:dyDescent="0.25">
      <c r="B4" s="1154" t="s">
        <v>2473</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166" t="s">
        <v>2485</v>
      </c>
      <c r="C7" s="8"/>
      <c r="D7" s="8"/>
      <c r="E7" s="339"/>
      <c r="F7" s="8"/>
      <c r="G7" s="111"/>
      <c r="I7" s="8"/>
      <c r="J7" s="107"/>
      <c r="K7" s="107"/>
      <c r="L7" s="107"/>
    </row>
    <row r="8" spans="1:12" ht="20.25" customHeight="1" x14ac:dyDescent="0.2">
      <c r="B8" s="2307" t="s">
        <v>1224</v>
      </c>
      <c r="C8" s="2307"/>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13" spans="1:12" ht="26.25" x14ac:dyDescent="0.25">
      <c r="B13" s="1168" t="s">
        <v>2475</v>
      </c>
      <c r="C13" s="155"/>
      <c r="D13" s="2301" t="s">
        <v>2474</v>
      </c>
      <c r="E13" s="2284"/>
      <c r="F13" s="2284"/>
    </row>
    <row r="14" spans="1:12" x14ac:dyDescent="0.2">
      <c r="B14" s="1907" t="s">
        <v>3334</v>
      </c>
      <c r="C14" s="1907"/>
      <c r="D14" s="2302" t="s">
        <v>2309</v>
      </c>
      <c r="E14" s="2302"/>
      <c r="F14" s="2303"/>
    </row>
    <row r="15" spans="1:12" x14ac:dyDescent="0.2">
      <c r="B15" s="2308"/>
      <c r="C15" s="2308"/>
      <c r="D15" s="2302"/>
      <c r="E15" s="2302"/>
      <c r="F15" s="2303"/>
    </row>
    <row r="16" spans="1:12" x14ac:dyDescent="0.2">
      <c r="B16" s="2308"/>
      <c r="C16" s="2308"/>
      <c r="D16" s="2302"/>
      <c r="E16" s="2302"/>
      <c r="F16" s="2303"/>
    </row>
    <row r="17" spans="2:6" x14ac:dyDescent="0.2">
      <c r="B17" s="2308"/>
      <c r="C17" s="2308"/>
      <c r="D17" s="2302"/>
      <c r="E17" s="2302"/>
      <c r="F17" s="2303"/>
    </row>
    <row r="18" spans="2:6" x14ac:dyDescent="0.2">
      <c r="B18" s="2308"/>
      <c r="C18" s="2308"/>
      <c r="D18" s="2302"/>
      <c r="E18" s="2302"/>
      <c r="F18" s="2303"/>
    </row>
    <row r="19" spans="2:6" x14ac:dyDescent="0.2">
      <c r="B19" s="2308"/>
      <c r="C19" s="2308"/>
      <c r="D19" s="2302"/>
      <c r="E19" s="2302"/>
      <c r="F19" s="2303"/>
    </row>
    <row r="20" spans="2:6" x14ac:dyDescent="0.2">
      <c r="B20" s="2308"/>
      <c r="C20" s="2308"/>
      <c r="D20" s="2302"/>
      <c r="E20" s="2302"/>
      <c r="F20" s="2303"/>
    </row>
    <row r="21" spans="2:6" x14ac:dyDescent="0.2">
      <c r="B21" s="2308"/>
      <c r="C21" s="2308"/>
      <c r="D21" s="2302"/>
      <c r="E21" s="2302"/>
      <c r="F21" s="2303"/>
    </row>
    <row r="22" spans="2:6" x14ac:dyDescent="0.2">
      <c r="B22" s="2308"/>
      <c r="C22" s="2308"/>
      <c r="D22" s="2302"/>
      <c r="E22" s="2302"/>
      <c r="F22" s="2303"/>
    </row>
    <row r="23" spans="2:6" x14ac:dyDescent="0.2">
      <c r="B23" s="2308"/>
      <c r="C23" s="2308"/>
      <c r="D23" s="2302"/>
      <c r="E23" s="2302"/>
      <c r="F23" s="2303"/>
    </row>
    <row r="24" spans="2:6" ht="42" customHeight="1" x14ac:dyDescent="0.2">
      <c r="B24" s="1908"/>
      <c r="C24" s="1908"/>
      <c r="D24" s="2302"/>
      <c r="E24" s="2302"/>
      <c r="F24" s="2303"/>
    </row>
    <row r="35" spans="3:3" s="635" customFormat="1" x14ac:dyDescent="0.2"/>
    <row r="36" spans="3:3" s="635" customFormat="1" x14ac:dyDescent="0.2"/>
    <row r="37" spans="3:3" s="635" customFormat="1" x14ac:dyDescent="0.2"/>
    <row r="38" spans="3:3" s="635" customFormat="1" x14ac:dyDescent="0.2"/>
    <row r="39" spans="3:3" s="635" customFormat="1" x14ac:dyDescent="0.2"/>
    <row r="40" spans="3:3" s="635" customFormat="1" x14ac:dyDescent="0.2"/>
    <row r="41" spans="3:3" s="635" customFormat="1" x14ac:dyDescent="0.2"/>
    <row r="47" spans="3:3" x14ac:dyDescent="0.2">
      <c r="C47" s="133"/>
    </row>
    <row r="49" spans="2:6" ht="31.5" x14ac:dyDescent="0.25">
      <c r="B49" s="1158" t="s">
        <v>2476</v>
      </c>
    </row>
    <row r="51" spans="2:6" ht="25.5" x14ac:dyDescent="0.2">
      <c r="B51" s="1159" t="s">
        <v>2477</v>
      </c>
    </row>
    <row r="52" spans="2:6" ht="24" customHeight="1" x14ac:dyDescent="0.2">
      <c r="B52" s="1075" t="s">
        <v>2478</v>
      </c>
      <c r="C52" s="1075" t="s">
        <v>2479</v>
      </c>
      <c r="D52" s="1075" t="s">
        <v>2480</v>
      </c>
      <c r="E52" s="1075" t="s">
        <v>2481</v>
      </c>
      <c r="F52" s="106" t="s">
        <v>2482</v>
      </c>
    </row>
    <row r="53" spans="2:6" ht="67.5" x14ac:dyDescent="0.2">
      <c r="B53" s="162" t="s">
        <v>2310</v>
      </c>
      <c r="C53" s="160" t="s">
        <v>2063</v>
      </c>
      <c r="D53" s="165" t="s">
        <v>205</v>
      </c>
      <c r="E53" s="169" t="s">
        <v>20</v>
      </c>
      <c r="F53" s="84"/>
    </row>
    <row r="54" spans="2:6" ht="67.5" x14ac:dyDescent="0.2">
      <c r="B54" s="162" t="s">
        <v>1983</v>
      </c>
      <c r="C54" s="160"/>
      <c r="D54" s="165" t="s">
        <v>87</v>
      </c>
      <c r="E54" s="1161" t="s">
        <v>2147</v>
      </c>
      <c r="F54" s="84"/>
    </row>
    <row r="55" spans="2:6" ht="78.75" x14ac:dyDescent="0.2">
      <c r="B55" s="162" t="s">
        <v>2301</v>
      </c>
      <c r="C55" s="160" t="s">
        <v>2064</v>
      </c>
      <c r="D55" s="165" t="s">
        <v>89</v>
      </c>
      <c r="E55" s="1161" t="s">
        <v>2084</v>
      </c>
      <c r="F55" s="84"/>
    </row>
    <row r="56" spans="2:6" ht="67.5" x14ac:dyDescent="0.2">
      <c r="B56" s="162" t="s">
        <v>2168</v>
      </c>
      <c r="C56" s="160"/>
      <c r="D56" s="1162" t="s">
        <v>2148</v>
      </c>
      <c r="E56" s="169">
        <v>1</v>
      </c>
      <c r="F56" s="84"/>
    </row>
    <row r="57" spans="2:6" ht="56.25" x14ac:dyDescent="0.2">
      <c r="B57" s="162" t="s">
        <v>2298</v>
      </c>
      <c r="C57" s="160" t="s">
        <v>2149</v>
      </c>
      <c r="D57" s="1162" t="s">
        <v>2070</v>
      </c>
      <c r="E57" s="169">
        <v>1</v>
      </c>
      <c r="F57" s="84"/>
    </row>
    <row r="58" spans="2:6" ht="45" x14ac:dyDescent="0.2">
      <c r="B58" s="162" t="s">
        <v>1984</v>
      </c>
      <c r="C58" s="160" t="s">
        <v>2150</v>
      </c>
      <c r="D58" s="165" t="s">
        <v>99</v>
      </c>
      <c r="E58" s="1161" t="s">
        <v>2151</v>
      </c>
      <c r="F58" s="84"/>
    </row>
    <row r="59" spans="2:6" ht="45" x14ac:dyDescent="0.2">
      <c r="B59" s="162" t="s">
        <v>1997</v>
      </c>
      <c r="C59" s="160" t="s">
        <v>2150</v>
      </c>
      <c r="D59" s="165" t="s">
        <v>96</v>
      </c>
      <c r="E59" s="1161" t="s">
        <v>2151</v>
      </c>
      <c r="F59" s="84"/>
    </row>
    <row r="60" spans="2:6" ht="60" customHeight="1" x14ac:dyDescent="0.2">
      <c r="B60" s="162" t="s">
        <v>2311</v>
      </c>
      <c r="C60" s="160" t="s">
        <v>3335</v>
      </c>
      <c r="D60" s="165" t="s">
        <v>127</v>
      </c>
      <c r="E60" s="163" t="s">
        <v>2151</v>
      </c>
      <c r="F60" s="2309" t="s">
        <v>2166</v>
      </c>
    </row>
    <row r="61" spans="2:6" ht="45" x14ac:dyDescent="0.2">
      <c r="B61" s="1220" t="s">
        <v>2312</v>
      </c>
      <c r="C61" s="162" t="s">
        <v>3335</v>
      </c>
      <c r="D61" s="1162" t="s">
        <v>2152</v>
      </c>
      <c r="E61" s="169" t="s">
        <v>26</v>
      </c>
      <c r="F61" s="2310"/>
    </row>
    <row r="62" spans="2:6" ht="45" x14ac:dyDescent="0.2">
      <c r="B62" s="162" t="s">
        <v>2313</v>
      </c>
      <c r="C62" s="162" t="s">
        <v>3335</v>
      </c>
      <c r="D62" s="164" t="s">
        <v>148</v>
      </c>
      <c r="E62" s="1161" t="s">
        <v>2151</v>
      </c>
      <c r="F62" s="2310"/>
    </row>
    <row r="63" spans="2:6" ht="45" x14ac:dyDescent="0.2">
      <c r="B63" s="162" t="s">
        <v>2314</v>
      </c>
      <c r="C63" s="162" t="s">
        <v>3335</v>
      </c>
      <c r="D63" s="164" t="s">
        <v>2153</v>
      </c>
      <c r="E63" s="174" t="s">
        <v>26</v>
      </c>
      <c r="F63" s="2310"/>
    </row>
    <row r="64" spans="2:6" ht="67.5" x14ac:dyDescent="0.2">
      <c r="B64" s="162" t="s">
        <v>2308</v>
      </c>
      <c r="C64" s="160" t="s">
        <v>3335</v>
      </c>
      <c r="D64" s="1162" t="s">
        <v>2165</v>
      </c>
      <c r="E64" s="163" t="s">
        <v>2164</v>
      </c>
      <c r="F64" s="2311"/>
    </row>
    <row r="67" spans="2:6" ht="25.5" x14ac:dyDescent="0.2">
      <c r="B67" s="1160" t="s">
        <v>2486</v>
      </c>
    </row>
    <row r="68" spans="2:6" ht="63.75" customHeight="1" x14ac:dyDescent="0.2">
      <c r="B68" s="2275" t="s">
        <v>3336</v>
      </c>
      <c r="C68" s="2276"/>
      <c r="D68" s="2266" t="s">
        <v>2076</v>
      </c>
      <c r="E68" s="2268"/>
      <c r="F68" s="2267"/>
    </row>
  </sheetData>
  <sheetProtection algorithmName="SHA-512" hashValue="ty6RYKIrs1lbU6O4OqE5WArmVmLcjFma08O1O+bucGg5hUFnyOxMlg0u97tyUfodq7VZaZwG4LnRkMhi7X/ZBQ==" saltValue="L2jwC+XMvExXsnDgO643rQ==" spinCount="100000" sheet="1" objects="1" scenarios="1"/>
  <customSheetViews>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showGridLines="0" showRuler="0" zoomScaleNormal="100" zoomScaleSheetLayoutView="100" workbookViewId="0"/>
  </sheetViews>
  <sheetFormatPr defaultColWidth="9" defaultRowHeight="14.25" x14ac:dyDescent="0.2"/>
  <cols>
    <col min="1" max="1" width="2.85546875" style="635" customWidth="1"/>
    <col min="2" max="2" width="60.42578125" style="635" customWidth="1"/>
    <col min="3" max="4" width="31.85546875" style="635" customWidth="1"/>
    <col min="5" max="5" width="23.140625" style="635" customWidth="1"/>
    <col min="6" max="6" width="10.42578125" style="635" customWidth="1"/>
    <col min="7" max="7" width="9.140625" style="635" customWidth="1"/>
    <col min="8" max="8" width="9" style="635"/>
    <col min="9" max="9" width="30.5703125" style="635" customWidth="1"/>
    <col min="10" max="10" width="11.42578125" style="635" customWidth="1"/>
    <col min="11" max="16384" width="9" style="635"/>
  </cols>
  <sheetData>
    <row r="1" spans="1:13" x14ac:dyDescent="0.2">
      <c r="A1" s="1482"/>
    </row>
    <row r="3" spans="1:13" ht="36" x14ac:dyDescent="0.25">
      <c r="B3" s="1153" t="s">
        <v>2463</v>
      </c>
      <c r="C3" s="78"/>
      <c r="E3" s="78"/>
      <c r="F3" s="78"/>
      <c r="G3" s="78"/>
    </row>
    <row r="4" spans="1:13" ht="30" customHeight="1" x14ac:dyDescent="0.25">
      <c r="B4" s="1154" t="s">
        <v>2473</v>
      </c>
      <c r="C4" s="78"/>
      <c r="D4" s="78"/>
      <c r="E4" s="109"/>
      <c r="G4" s="110"/>
    </row>
    <row r="5" spans="1:13" ht="14.25" customHeight="1" x14ac:dyDescent="0.2">
      <c r="B5" s="8"/>
      <c r="C5" s="8"/>
      <c r="D5" s="8"/>
      <c r="E5" s="109"/>
      <c r="H5" s="109"/>
      <c r="J5" s="107"/>
      <c r="K5" s="107"/>
      <c r="L5" s="107"/>
      <c r="M5" s="107"/>
    </row>
    <row r="6" spans="1:13" ht="14.25" customHeight="1" x14ac:dyDescent="0.2">
      <c r="B6" s="133"/>
      <c r="C6" s="8"/>
      <c r="D6" s="8"/>
      <c r="E6" s="582"/>
      <c r="H6" s="109"/>
      <c r="J6" s="107"/>
      <c r="K6" s="107"/>
      <c r="L6" s="107"/>
      <c r="M6" s="107"/>
    </row>
    <row r="7" spans="1:13" s="1430" customFormat="1" ht="63" x14ac:dyDescent="0.2">
      <c r="B7" s="1203" t="s">
        <v>3628</v>
      </c>
      <c r="C7" s="8"/>
      <c r="D7" s="8"/>
      <c r="E7" s="582"/>
      <c r="F7" s="8"/>
      <c r="G7" s="8"/>
      <c r="H7" s="111"/>
      <c r="J7" s="8"/>
      <c r="K7" s="107"/>
      <c r="L7" s="107"/>
      <c r="M7" s="107"/>
    </row>
    <row r="8" spans="1:13" ht="25.5" x14ac:dyDescent="0.2">
      <c r="B8" s="1717" t="s">
        <v>2167</v>
      </c>
      <c r="C8" s="8"/>
      <c r="D8" s="8"/>
      <c r="E8" s="582" t="str">
        <f>Inhalt!$C$7</f>
        <v>V. OncoBox: L1.1.1 (211126)</v>
      </c>
      <c r="H8" s="111"/>
      <c r="I8" s="8"/>
      <c r="J8" s="8"/>
      <c r="K8" s="107"/>
      <c r="L8" s="107"/>
      <c r="M8" s="107"/>
    </row>
    <row r="9" spans="1:13" ht="15.75" x14ac:dyDescent="0.2">
      <c r="E9" s="582" t="str">
        <f>Inhalt!$C$8</f>
        <v>V. Spezifikation: L1.1.1 (211126)</v>
      </c>
      <c r="H9" s="111"/>
      <c r="I9" s="8"/>
      <c r="J9" s="8"/>
    </row>
    <row r="10" spans="1:13" x14ac:dyDescent="0.2">
      <c r="E10" s="191"/>
      <c r="H10" s="582"/>
    </row>
    <row r="11" spans="1:13" ht="27" customHeight="1" x14ac:dyDescent="0.25">
      <c r="E11" s="2277" t="s">
        <v>1744</v>
      </c>
      <c r="F11" s="2278"/>
    </row>
    <row r="16" spans="1:13" x14ac:dyDescent="0.2">
      <c r="H16" s="133"/>
    </row>
    <row r="27" spans="9:9" x14ac:dyDescent="0.2">
      <c r="I27" s="1744"/>
    </row>
  </sheetData>
  <sheetProtection algorithmName="SHA-512" hashValue="iHhcqpIc9BXWZ5FCUsprhXSfTnx7xGiKhD+5jNhhHQ+S4cHtLLeDkIACzgPqb8Fyk624b7v4uXjSYdBvlgj48A==" saltValue="5nPZyxj3UAO1jqKASUKRJg==" spinCount="100000" sheet="1" selectLockedCells="1"/>
  <mergeCells count="1">
    <mergeCell ref="E11:F11"/>
  </mergeCell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8"/>
  <dimension ref="A1:M62"/>
  <sheetViews>
    <sheetView showGridLines="0" showRuler="0" zoomScaleNormal="100" zoomScaleSheetLayoutView="100" workbookViewId="0"/>
  </sheetViews>
  <sheetFormatPr defaultColWidth="9" defaultRowHeight="14.25" x14ac:dyDescent="0.2"/>
  <cols>
    <col min="1" max="1" width="2.85546875" style="93" customWidth="1"/>
    <col min="2" max="2" width="60.42578125" style="93" customWidth="1"/>
    <col min="3" max="4" width="31.85546875" style="93" customWidth="1"/>
    <col min="5" max="5" width="23.140625" style="93" customWidth="1"/>
    <col min="6" max="6" width="10.42578125" style="93" customWidth="1"/>
    <col min="7" max="7" width="9.140625" style="635" customWidth="1"/>
    <col min="8" max="9" width="9" style="93"/>
    <col min="10" max="10" width="11.42578125" style="93" customWidth="1"/>
    <col min="11" max="16384" width="9" style="93"/>
  </cols>
  <sheetData>
    <row r="1" spans="1:13" x14ac:dyDescent="0.2">
      <c r="A1" s="355"/>
    </row>
    <row r="3" spans="1:13" s="635" customFormat="1" ht="36" x14ac:dyDescent="0.25">
      <c r="B3" s="1153" t="s">
        <v>2463</v>
      </c>
      <c r="C3" s="78"/>
      <c r="E3" s="78"/>
      <c r="F3" s="78"/>
      <c r="G3" s="78"/>
    </row>
    <row r="4" spans="1:13" s="635" customFormat="1" ht="30" customHeight="1" x14ac:dyDescent="0.25">
      <c r="B4" s="1154" t="s">
        <v>2473</v>
      </c>
      <c r="C4" s="78"/>
      <c r="D4" s="78"/>
      <c r="E4" s="109"/>
      <c r="G4" s="110"/>
    </row>
    <row r="5" spans="1:13" ht="14.25" customHeight="1" x14ac:dyDescent="0.2">
      <c r="B5" s="8"/>
      <c r="C5" s="8"/>
      <c r="D5" s="8"/>
      <c r="E5" s="109"/>
      <c r="H5" s="109"/>
      <c r="J5" s="107"/>
      <c r="K5" s="107"/>
      <c r="L5" s="107"/>
      <c r="M5" s="107"/>
    </row>
    <row r="6" spans="1:13" ht="14.25" customHeight="1" x14ac:dyDescent="0.2">
      <c r="B6" s="133"/>
      <c r="C6" s="8"/>
      <c r="D6" s="8"/>
      <c r="E6" s="57"/>
      <c r="H6" s="109"/>
      <c r="J6" s="107"/>
      <c r="K6" s="107"/>
      <c r="L6" s="107"/>
      <c r="M6" s="107"/>
    </row>
    <row r="7" spans="1:13" s="108" customFormat="1" ht="31.5" x14ac:dyDescent="0.2">
      <c r="B7" s="1203" t="s">
        <v>3255</v>
      </c>
      <c r="C7" s="8"/>
      <c r="D7" s="8"/>
      <c r="E7" s="339"/>
      <c r="F7" s="8"/>
      <c r="G7" s="8"/>
      <c r="H7" s="111"/>
      <c r="J7" s="8"/>
      <c r="K7" s="107"/>
      <c r="L7" s="107"/>
      <c r="M7" s="107"/>
    </row>
    <row r="8" spans="1:13" ht="25.5" x14ac:dyDescent="0.2">
      <c r="B8" s="1819" t="s">
        <v>3256</v>
      </c>
      <c r="C8" s="8"/>
      <c r="D8" s="8"/>
      <c r="E8" s="339" t="str">
        <f>Inhalt!$C$7</f>
        <v>V. OncoBox: L1.1.1 (211126)</v>
      </c>
      <c r="H8" s="111"/>
      <c r="I8" s="8"/>
      <c r="J8" s="8"/>
      <c r="K8" s="107"/>
      <c r="L8" s="107"/>
      <c r="M8" s="107"/>
    </row>
    <row r="9" spans="1:13" ht="15.75" x14ac:dyDescent="0.2">
      <c r="E9" s="339" t="str">
        <f>Inhalt!$C$8</f>
        <v>V. Spezifikation: L1.1.1 (211126)</v>
      </c>
      <c r="H9" s="111"/>
      <c r="I9" s="8"/>
      <c r="J9" s="8"/>
    </row>
    <row r="10" spans="1:13" x14ac:dyDescent="0.2">
      <c r="C10" s="635"/>
      <c r="E10" s="191"/>
      <c r="H10" s="57"/>
    </row>
    <row r="11" spans="1:13" s="635" customFormat="1" ht="27" customHeight="1" x14ac:dyDescent="0.25">
      <c r="E11" s="2277" t="s">
        <v>1744</v>
      </c>
      <c r="F11" s="2278"/>
    </row>
    <row r="40" spans="2:10" x14ac:dyDescent="0.2">
      <c r="C40" s="133"/>
    </row>
    <row r="41" spans="2:10" s="635" customFormat="1" ht="31.5" x14ac:dyDescent="0.25">
      <c r="B41" s="1167" t="s">
        <v>2488</v>
      </c>
    </row>
    <row r="43" spans="2:10" ht="25.5" x14ac:dyDescent="0.2">
      <c r="B43" s="261" t="s">
        <v>2491</v>
      </c>
    </row>
    <row r="44" spans="2:10" s="635" customFormat="1" ht="40.5" customHeight="1" x14ac:dyDescent="0.2">
      <c r="B44" s="1075" t="s">
        <v>2478</v>
      </c>
      <c r="C44" s="1075" t="s">
        <v>2479</v>
      </c>
      <c r="D44" s="1075" t="s">
        <v>2480</v>
      </c>
      <c r="E44" s="2328" t="s">
        <v>2481</v>
      </c>
      <c r="F44" s="2329"/>
      <c r="G44" s="2329"/>
      <c r="H44" s="2329"/>
      <c r="I44" s="2329"/>
      <c r="J44" s="2330"/>
    </row>
    <row r="45" spans="2:10" ht="67.5" x14ac:dyDescent="0.2">
      <c r="B45" s="113"/>
      <c r="C45" s="113"/>
      <c r="D45" s="105"/>
      <c r="E45" s="114" t="s">
        <v>2134</v>
      </c>
      <c r="F45" s="88" t="s">
        <v>2135</v>
      </c>
      <c r="G45" s="419" t="s">
        <v>1222</v>
      </c>
      <c r="H45" s="88" t="s">
        <v>2136</v>
      </c>
      <c r="I45" s="88" t="s">
        <v>2136</v>
      </c>
      <c r="J45" s="183" t="s">
        <v>2137</v>
      </c>
    </row>
    <row r="46" spans="2:10" ht="202.5" x14ac:dyDescent="0.2">
      <c r="B46" s="170" t="s">
        <v>2315</v>
      </c>
      <c r="C46" s="170" t="s">
        <v>2144</v>
      </c>
      <c r="D46" s="1258" t="s">
        <v>2500</v>
      </c>
      <c r="E46" s="2317">
        <v>1</v>
      </c>
      <c r="F46" s="2317"/>
      <c r="G46" s="1191">
        <v>2</v>
      </c>
      <c r="H46" s="112">
        <v>3</v>
      </c>
      <c r="I46" s="112">
        <v>3</v>
      </c>
      <c r="J46" s="158">
        <v>4</v>
      </c>
    </row>
    <row r="47" spans="2:10" s="635" customFormat="1" ht="112.5" x14ac:dyDescent="0.2">
      <c r="B47" s="1229" t="s">
        <v>2497</v>
      </c>
      <c r="C47" s="1177" t="s">
        <v>3339</v>
      </c>
      <c r="D47" s="1176" t="s">
        <v>2496</v>
      </c>
      <c r="E47" s="2320" t="s">
        <v>1223</v>
      </c>
      <c r="F47" s="2321"/>
      <c r="G47" s="1814" t="s">
        <v>3257</v>
      </c>
      <c r="H47" s="1190" t="s">
        <v>1223</v>
      </c>
      <c r="I47" s="1190" t="s">
        <v>1223</v>
      </c>
      <c r="J47" s="1190" t="s">
        <v>1223</v>
      </c>
    </row>
    <row r="48" spans="2:10" ht="94.5" customHeight="1" x14ac:dyDescent="0.2">
      <c r="B48" s="1222" t="s">
        <v>1990</v>
      </c>
      <c r="C48" s="417"/>
      <c r="D48" s="1149" t="s">
        <v>2138</v>
      </c>
      <c r="E48" s="201" t="s">
        <v>26</v>
      </c>
      <c r="F48" s="201" t="s">
        <v>25</v>
      </c>
      <c r="G48" s="572" t="s">
        <v>25</v>
      </c>
      <c r="H48" s="917" t="s">
        <v>1003</v>
      </c>
      <c r="I48" s="917" t="s">
        <v>25</v>
      </c>
      <c r="J48" s="201" t="s">
        <v>25</v>
      </c>
    </row>
    <row r="49" spans="2:10" ht="80.25" customHeight="1" x14ac:dyDescent="0.2">
      <c r="B49" s="1226" t="s">
        <v>1996</v>
      </c>
      <c r="C49" s="1151" t="s">
        <v>3338</v>
      </c>
      <c r="D49" s="1151" t="s">
        <v>2139</v>
      </c>
      <c r="E49" s="1076" t="s">
        <v>21</v>
      </c>
      <c r="F49" s="1076" t="s">
        <v>21</v>
      </c>
      <c r="G49" s="1189" t="s">
        <v>2203</v>
      </c>
      <c r="H49" s="1149" t="s">
        <v>2140</v>
      </c>
      <c r="I49" s="1149" t="s">
        <v>2140</v>
      </c>
      <c r="J49" s="1147" t="s">
        <v>2140</v>
      </c>
    </row>
    <row r="50" spans="2:10" s="635" customFormat="1" ht="95.25" customHeight="1" x14ac:dyDescent="0.2">
      <c r="B50" s="1069" t="s">
        <v>2000</v>
      </c>
      <c r="C50" s="1069" t="s">
        <v>2141</v>
      </c>
      <c r="D50" s="1069" t="s">
        <v>2670</v>
      </c>
      <c r="E50" s="2316" t="s">
        <v>2671</v>
      </c>
      <c r="F50" s="1402" t="s">
        <v>2674</v>
      </c>
      <c r="G50" s="1403" t="s">
        <v>2675</v>
      </c>
      <c r="H50" s="1402" t="s">
        <v>2672</v>
      </c>
      <c r="I50" s="1402" t="s">
        <v>2676</v>
      </c>
      <c r="J50" s="1402" t="s">
        <v>2673</v>
      </c>
    </row>
    <row r="51" spans="2:10" s="635" customFormat="1" ht="90.75" customHeight="1" x14ac:dyDescent="0.2">
      <c r="B51" s="1221" t="s">
        <v>2316</v>
      </c>
      <c r="C51" s="1148" t="s">
        <v>2141</v>
      </c>
      <c r="D51" s="1402" t="s">
        <v>2670</v>
      </c>
      <c r="E51" s="2316"/>
      <c r="F51" s="1402" t="s">
        <v>2678</v>
      </c>
      <c r="G51" s="1403" t="s">
        <v>2677</v>
      </c>
      <c r="H51" s="1402" t="s">
        <v>2142</v>
      </c>
      <c r="I51" s="1402" t="s">
        <v>2676</v>
      </c>
      <c r="J51" s="1402" t="s">
        <v>2673</v>
      </c>
    </row>
    <row r="52" spans="2:10" ht="27.75" customHeight="1" x14ac:dyDescent="0.2">
      <c r="B52" s="116"/>
      <c r="C52" s="116"/>
      <c r="D52" s="116"/>
      <c r="E52" s="116"/>
      <c r="F52" s="116"/>
      <c r="G52" s="636"/>
    </row>
    <row r="53" spans="2:10" ht="27.75" customHeight="1" x14ac:dyDescent="0.2">
      <c r="B53" s="261" t="s">
        <v>2950</v>
      </c>
    </row>
    <row r="54" spans="2:10" ht="135" x14ac:dyDescent="0.2">
      <c r="B54" s="1223" t="s">
        <v>2317</v>
      </c>
      <c r="C54" s="1175" t="s">
        <v>2204</v>
      </c>
      <c r="D54" s="1150" t="s">
        <v>2143</v>
      </c>
      <c r="E54" s="2317">
        <v>1</v>
      </c>
      <c r="F54" s="2317"/>
      <c r="G54" s="2317"/>
      <c r="H54" s="2317"/>
      <c r="I54" s="2317"/>
    </row>
    <row r="55" spans="2:10" x14ac:dyDescent="0.2">
      <c r="B55" s="116"/>
      <c r="C55" s="116"/>
      <c r="D55" s="116"/>
      <c r="E55" s="116"/>
      <c r="F55" s="116"/>
      <c r="G55" s="636"/>
    </row>
    <row r="56" spans="2:10" x14ac:dyDescent="0.2">
      <c r="B56" s="116"/>
      <c r="C56" s="116"/>
      <c r="D56" s="116"/>
      <c r="E56" s="116"/>
      <c r="F56" s="116"/>
      <c r="G56" s="636"/>
    </row>
    <row r="58" spans="2:10" ht="25.5" x14ac:dyDescent="0.2">
      <c r="B58" s="1160" t="s">
        <v>2486</v>
      </c>
    </row>
    <row r="59" spans="2:10" ht="25.5" customHeight="1" x14ac:dyDescent="0.2">
      <c r="B59" s="2326" t="s">
        <v>2949</v>
      </c>
      <c r="C59" s="2327"/>
      <c r="D59" s="2318" t="s">
        <v>3341</v>
      </c>
      <c r="E59" s="2319"/>
      <c r="F59" s="2319"/>
      <c r="G59" s="2319"/>
      <c r="H59" s="2319"/>
      <c r="I59" s="2319"/>
    </row>
    <row r="60" spans="2:10" s="635" customFormat="1" ht="102" customHeight="1" x14ac:dyDescent="0.2">
      <c r="B60" s="2312" t="s">
        <v>3342</v>
      </c>
      <c r="C60" s="2313"/>
      <c r="D60" s="2314" t="s">
        <v>2948</v>
      </c>
      <c r="E60" s="2315"/>
      <c r="F60" s="2315"/>
      <c r="G60" s="2315"/>
      <c r="H60" s="2315"/>
      <c r="I60" s="2315"/>
    </row>
    <row r="61" spans="2:10" ht="31.5" customHeight="1" x14ac:dyDescent="0.2">
      <c r="B61" s="2322" t="s">
        <v>2947</v>
      </c>
      <c r="C61" s="2323"/>
      <c r="D61" s="2324" t="s">
        <v>2946</v>
      </c>
      <c r="E61" s="2325"/>
      <c r="F61" s="2325"/>
      <c r="G61" s="2325"/>
      <c r="H61" s="2325"/>
      <c r="I61" s="2325"/>
    </row>
    <row r="62" spans="2:10" ht="72.75" customHeight="1" x14ac:dyDescent="0.2">
      <c r="B62" s="2312" t="s">
        <v>2944</v>
      </c>
      <c r="C62" s="2313"/>
      <c r="D62" s="2314" t="s">
        <v>2945</v>
      </c>
      <c r="E62" s="2315"/>
      <c r="F62" s="2315"/>
      <c r="G62" s="2315"/>
      <c r="H62" s="2315"/>
      <c r="I62" s="2315"/>
    </row>
  </sheetData>
  <sheetProtection algorithmName="SHA-512" hashValue="SdPnvyVLIpa+DG94QbZgtV7G6SRyh0kdiNUKtVC6wxFnwUQliKFr9dT8dW6LLMB7N8foNImOB+wS1ViH5Haw1Q==" saltValue="6Jx7uIumdZxzBP2Yt9c/Kg==" spinCount="100000" sheet="1" selectLockedCells="1"/>
  <customSheetViews>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count="2">
    <dataValidation type="list" allowBlank="1" showInputMessage="1" sqref="B46 B48:B50 B54" xr:uid="{00000000-0002-0000-0C00-000000000000}">
      <formula1>Felder</formula1>
    </dataValidation>
    <dataValidation allowBlank="1" showInputMessage="1" sqref="B47 B51" xr:uid="{00000000-0002-0000-0C00-000001000000}"/>
  </dataValidation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I48"/>
  <sheetViews>
    <sheetView showGridLines="0" showRuler="0" zoomScaleNormal="100" zoomScaleSheetLayoutView="100" workbookViewId="0"/>
  </sheetViews>
  <sheetFormatPr defaultColWidth="9" defaultRowHeight="14.25" x14ac:dyDescent="0.2"/>
  <cols>
    <col min="1" max="1" width="2.85546875" style="93" customWidth="1"/>
    <col min="2" max="2" width="56.140625" style="93" customWidth="1"/>
    <col min="3" max="4" width="31.85546875" style="93" customWidth="1"/>
    <col min="5" max="6" width="16.5703125" style="93" customWidth="1"/>
    <col min="7" max="16384" width="9" style="93"/>
  </cols>
  <sheetData>
    <row r="1" spans="1:9" x14ac:dyDescent="0.2">
      <c r="A1" s="355"/>
    </row>
    <row r="3" spans="1:9" ht="36" x14ac:dyDescent="0.25">
      <c r="B3" s="1153" t="s">
        <v>2463</v>
      </c>
      <c r="C3" s="78"/>
      <c r="E3" s="78"/>
      <c r="F3" s="78"/>
    </row>
    <row r="4" spans="1:9" ht="31.5" customHeight="1" x14ac:dyDescent="0.25">
      <c r="B4" s="1154" t="s">
        <v>2473</v>
      </c>
      <c r="C4" s="78"/>
      <c r="D4" s="78"/>
      <c r="E4" s="109"/>
    </row>
    <row r="5" spans="1:9" ht="14.25" customHeight="1" x14ac:dyDescent="0.2">
      <c r="B5" s="8"/>
      <c r="C5" s="8"/>
      <c r="D5" s="8"/>
      <c r="E5" s="109"/>
    </row>
    <row r="6" spans="1:9" ht="14.25" customHeight="1" x14ac:dyDescent="0.2">
      <c r="B6" s="133"/>
      <c r="C6" s="8"/>
      <c r="D6" s="8"/>
      <c r="E6" s="57"/>
    </row>
    <row r="7" spans="1:9" s="108" customFormat="1" ht="63" x14ac:dyDescent="0.2">
      <c r="B7" s="1203" t="s">
        <v>3258</v>
      </c>
      <c r="C7" s="253"/>
      <c r="D7" s="253"/>
      <c r="E7" s="339"/>
      <c r="F7" s="8"/>
    </row>
    <row r="8" spans="1:9" ht="25.5" x14ac:dyDescent="0.2">
      <c r="B8" s="1170" t="s">
        <v>2167</v>
      </c>
      <c r="C8" s="961"/>
      <c r="D8" s="253"/>
      <c r="E8" s="339" t="str">
        <f>Inhalt!$C$7</f>
        <v>V. OncoBox: L1.1.1 (211126)</v>
      </c>
    </row>
    <row r="9" spans="1:9" ht="15.75" x14ac:dyDescent="0.2">
      <c r="D9" s="280"/>
      <c r="E9" s="339" t="str">
        <f>Inhalt!$C$8</f>
        <v>V. Spezifikation: L1.1.1 (211126)</v>
      </c>
      <c r="G9" s="111"/>
      <c r="H9" s="8"/>
      <c r="I9" s="8"/>
    </row>
    <row r="10" spans="1:9" x14ac:dyDescent="0.2">
      <c r="E10" s="191"/>
      <c r="G10" s="57"/>
    </row>
    <row r="11" spans="1:9" s="635" customFormat="1" ht="27" customHeight="1" x14ac:dyDescent="0.25">
      <c r="E11" s="2277" t="s">
        <v>1744</v>
      </c>
      <c r="F11" s="2278"/>
    </row>
    <row r="40" spans="2:6" x14ac:dyDescent="0.2">
      <c r="C40" s="133"/>
    </row>
    <row r="41" spans="2:6" s="635" customFormat="1" ht="31.5" x14ac:dyDescent="0.25">
      <c r="B41" s="1167" t="s">
        <v>2488</v>
      </c>
    </row>
    <row r="43" spans="2:6" s="116" customFormat="1" x14ac:dyDescent="0.2">
      <c r="B43" s="207"/>
      <c r="C43" s="207"/>
      <c r="D43" s="207"/>
      <c r="E43" s="207"/>
      <c r="F43" s="207"/>
    </row>
    <row r="44" spans="2:6" s="116" customFormat="1" x14ac:dyDescent="0.2">
      <c r="B44" s="207"/>
      <c r="C44" s="207"/>
      <c r="D44" s="207"/>
      <c r="E44" s="207"/>
      <c r="F44" s="207"/>
    </row>
    <row r="45" spans="2:6" s="635" customFormat="1" ht="25.5" x14ac:dyDescent="0.2">
      <c r="B45" s="1160" t="s">
        <v>2486</v>
      </c>
    </row>
    <row r="46" spans="2:6" ht="60" customHeight="1" x14ac:dyDescent="0.2">
      <c r="B46" s="2333" t="s">
        <v>2169</v>
      </c>
      <c r="C46" s="2334"/>
      <c r="D46" s="2266" t="s">
        <v>2171</v>
      </c>
      <c r="E46" s="2335"/>
      <c r="F46" s="2336"/>
    </row>
    <row r="47" spans="2:6" ht="138" customHeight="1" x14ac:dyDescent="0.2">
      <c r="B47" s="2266" t="s">
        <v>3346</v>
      </c>
      <c r="C47" s="2336"/>
      <c r="D47" s="2337" t="s">
        <v>3347</v>
      </c>
      <c r="E47" s="2338"/>
      <c r="F47" s="2339"/>
    </row>
    <row r="48" spans="2:6" ht="23.25" customHeight="1" x14ac:dyDescent="0.2">
      <c r="B48" s="2275" t="s">
        <v>2170</v>
      </c>
      <c r="C48" s="2331"/>
      <c r="D48" s="2326" t="s">
        <v>2172</v>
      </c>
      <c r="E48" s="2332"/>
      <c r="F48" s="2327"/>
    </row>
  </sheetData>
  <sheetProtection algorithmName="SHA-512" hashValue="IkGApTUhPa6dLWdvbQXNDQPwDHJ7FY4XqelHsCvWRxIol7ytSHR8pCmAgQzZbqpJgASiaJFqgHI6IswoVU5yGg==" saltValue="rn0pv/j5l7MPLyIl6qpPBQ=="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L59"/>
  <sheetViews>
    <sheetView showGridLines="0" showRuler="0" zoomScaleSheetLayoutView="100" workbookViewId="0"/>
  </sheetViews>
  <sheetFormatPr defaultColWidth="9" defaultRowHeight="14.25" x14ac:dyDescent="0.2"/>
  <cols>
    <col min="1" max="1" width="2.85546875" style="93" customWidth="1"/>
    <col min="2" max="2" width="51.85546875" style="93" customWidth="1"/>
    <col min="3" max="4" width="31.85546875" style="93" customWidth="1"/>
    <col min="5" max="6" width="16.5703125" style="93" customWidth="1"/>
    <col min="7" max="16384" width="9" style="93"/>
  </cols>
  <sheetData>
    <row r="1" spans="1:12" x14ac:dyDescent="0.2">
      <c r="A1" s="355"/>
    </row>
    <row r="3" spans="1:12" ht="54" x14ac:dyDescent="0.25">
      <c r="B3" s="1153" t="s">
        <v>2463</v>
      </c>
      <c r="C3" s="78"/>
      <c r="E3" s="78"/>
      <c r="F3" s="78"/>
      <c r="G3" s="78"/>
    </row>
    <row r="4" spans="1:12" ht="33.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80" t="s">
        <v>3107</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40.5" customHeight="1" x14ac:dyDescent="0.2">
      <c r="B44" s="1075" t="s">
        <v>2478</v>
      </c>
      <c r="C44" s="1075" t="s">
        <v>2479</v>
      </c>
      <c r="D44" s="1075" t="s">
        <v>2480</v>
      </c>
      <c r="E44" s="1075" t="s">
        <v>2481</v>
      </c>
      <c r="F44" s="106" t="s">
        <v>2482</v>
      </c>
    </row>
    <row r="45" spans="2:6" ht="174.75" customHeight="1" x14ac:dyDescent="0.2">
      <c r="B45" s="1224" t="s">
        <v>2318</v>
      </c>
      <c r="C45" s="1193" t="s">
        <v>2213</v>
      </c>
      <c r="D45" s="1258" t="s">
        <v>2500</v>
      </c>
      <c r="E45" s="195" t="s">
        <v>27</v>
      </c>
      <c r="F45" s="84"/>
    </row>
    <row r="46" spans="2:6" s="635" customFormat="1" ht="30.75" customHeight="1" x14ac:dyDescent="0.2">
      <c r="B46" s="11"/>
      <c r="C46" s="11"/>
      <c r="D46" s="193"/>
      <c r="E46" s="1001"/>
      <c r="F46" s="636"/>
    </row>
    <row r="47" spans="2:6" x14ac:dyDescent="0.2">
      <c r="B47" s="116"/>
      <c r="C47" s="116"/>
      <c r="D47" s="116"/>
      <c r="E47" s="116"/>
      <c r="F47" s="116"/>
    </row>
    <row r="48" spans="2:6" x14ac:dyDescent="0.2">
      <c r="B48" s="116"/>
      <c r="C48" s="116"/>
      <c r="D48" s="116"/>
      <c r="E48" s="116"/>
      <c r="F48" s="116"/>
    </row>
    <row r="49" spans="2:6" s="635" customFormat="1" ht="27.75" customHeight="1" x14ac:dyDescent="0.2">
      <c r="B49" s="1581" t="s">
        <v>2952</v>
      </c>
    </row>
    <row r="50" spans="2:6" ht="135" x14ac:dyDescent="0.2">
      <c r="B50" s="1225" t="s">
        <v>2319</v>
      </c>
      <c r="C50" s="1194" t="s">
        <v>2214</v>
      </c>
      <c r="D50" s="1194" t="s">
        <v>2215</v>
      </c>
      <c r="E50" s="195">
        <v>1</v>
      </c>
      <c r="F50" s="84"/>
    </row>
    <row r="51" spans="2:6" x14ac:dyDescent="0.2">
      <c r="B51" s="116"/>
      <c r="C51" s="116"/>
      <c r="D51" s="116"/>
      <c r="E51" s="116"/>
      <c r="F51" s="116"/>
    </row>
    <row r="52" spans="2:6" x14ac:dyDescent="0.2">
      <c r="B52" s="116"/>
      <c r="C52" s="116"/>
      <c r="D52" s="116"/>
      <c r="E52" s="116"/>
      <c r="F52" s="116"/>
    </row>
    <row r="54" spans="2:6" s="635" customFormat="1" ht="25.5" x14ac:dyDescent="0.2">
      <c r="B54" s="1160" t="s">
        <v>2486</v>
      </c>
    </row>
    <row r="55" spans="2:6" ht="49.5" customHeight="1" x14ac:dyDescent="0.2">
      <c r="B55" s="2340" t="s">
        <v>2216</v>
      </c>
      <c r="C55" s="2340"/>
      <c r="D55" s="2340" t="s">
        <v>2220</v>
      </c>
      <c r="E55" s="2340"/>
      <c r="F55" s="2340"/>
    </row>
    <row r="56" spans="2:6" ht="48.75" customHeight="1" x14ac:dyDescent="0.2">
      <c r="B56" s="2340" t="s">
        <v>2217</v>
      </c>
      <c r="C56" s="2340"/>
      <c r="D56" s="2340" t="s">
        <v>2221</v>
      </c>
      <c r="E56" s="2340"/>
      <c r="F56" s="2340"/>
    </row>
    <row r="57" spans="2:6" ht="74.25" customHeight="1" x14ac:dyDescent="0.2">
      <c r="B57" s="2340" t="s">
        <v>2218</v>
      </c>
      <c r="C57" s="2340"/>
      <c r="D57" s="2340" t="s">
        <v>3348</v>
      </c>
      <c r="E57" s="2340"/>
      <c r="F57" s="2340"/>
    </row>
    <row r="58" spans="2:6" s="635" customFormat="1" ht="81" customHeight="1" x14ac:dyDescent="0.2">
      <c r="B58" s="2302" t="s">
        <v>2219</v>
      </c>
      <c r="C58" s="2302"/>
      <c r="D58" s="2302" t="s">
        <v>2222</v>
      </c>
      <c r="E58" s="2302"/>
      <c r="F58" s="2302"/>
    </row>
    <row r="59" spans="2:6" ht="94.5" customHeight="1" x14ac:dyDescent="0.2">
      <c r="B59" s="2285" t="s">
        <v>3349</v>
      </c>
      <c r="C59" s="2285"/>
      <c r="D59" s="2285" t="s">
        <v>3350</v>
      </c>
      <c r="E59" s="2285"/>
      <c r="F59" s="2285"/>
    </row>
  </sheetData>
  <sheetProtection algorithmName="SHA-512" hashValue="V00+iUiA464iPgWCdW/wBb1QfkuejijeKJkCADHaroZOi+OeUT1wbnXR5KhDLOPTxHXzyWV4P+8PZ5EVyZiwlw==" saltValue="cxrwAgCAoueuAL1mx8pYVg==" spinCount="100000" sheet="1" selectLockedCell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E11:F11"/>
    <mergeCell ref="B55:C55"/>
    <mergeCell ref="D55:F55"/>
    <mergeCell ref="B56:C56"/>
    <mergeCell ref="D56:F56"/>
    <mergeCell ref="B59:C59"/>
    <mergeCell ref="D59:F59"/>
    <mergeCell ref="B58:C58"/>
    <mergeCell ref="D58:F58"/>
    <mergeCell ref="B57:C57"/>
    <mergeCell ref="D57:F57"/>
  </mergeCells>
  <dataValidations count="2">
    <dataValidation type="list" allowBlank="1" showInputMessage="1" showErrorMessage="1" sqref="B46" xr:uid="{00000000-0002-0000-0E00-000000000000}">
      <formula1>Felder</formula1>
    </dataValidation>
    <dataValidation type="list" allowBlank="1" showInputMessage="1" sqref="B45 B50" xr:uid="{00000000-0002-0000-0E00-000001000000}">
      <formula1>Felder</formula1>
    </dataValidation>
  </dataValidation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1"/>
  <dimension ref="A1:L37"/>
  <sheetViews>
    <sheetView showGridLines="0" showRuler="0" zoomScaleNormal="100" zoomScaleSheetLayoutView="100" workbookViewId="0"/>
  </sheetViews>
  <sheetFormatPr defaultColWidth="9" defaultRowHeight="14.25" x14ac:dyDescent="0.2"/>
  <cols>
    <col min="1" max="1" width="2.85546875" style="93" customWidth="1"/>
    <col min="2" max="2" width="54.570312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24.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169" t="s">
        <v>3059</v>
      </c>
      <c r="C7" s="253"/>
      <c r="D7" s="253"/>
      <c r="E7" s="339"/>
      <c r="F7" s="8"/>
      <c r="G7" s="111"/>
      <c r="I7" s="8"/>
      <c r="J7" s="107"/>
      <c r="K7" s="107"/>
      <c r="L7" s="107"/>
    </row>
    <row r="8" spans="1:12" ht="42" customHeight="1" x14ac:dyDescent="0.2">
      <c r="B8" s="2341" t="s">
        <v>2167</v>
      </c>
      <c r="C8" s="2342"/>
      <c r="D8" s="253"/>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27" s="635" customFormat="1" ht="14.25" customHeight="1" x14ac:dyDescent="0.2"/>
    <row r="28" s="635" customFormat="1" x14ac:dyDescent="0.2"/>
    <row r="29" s="635" customFormat="1" ht="14.25" customHeight="1" x14ac:dyDescent="0.2"/>
    <row r="34" spans="2:6" x14ac:dyDescent="0.2">
      <c r="B34" s="116"/>
      <c r="C34" s="116"/>
      <c r="D34" s="116"/>
      <c r="E34" s="116"/>
      <c r="F34" s="116"/>
    </row>
    <row r="35" spans="2:6" s="635" customFormat="1" ht="25.5" x14ac:dyDescent="0.2">
      <c r="B35" s="1160" t="s">
        <v>2486</v>
      </c>
    </row>
    <row r="36" spans="2:6" ht="36.75" customHeight="1" x14ac:dyDescent="0.2">
      <c r="B36" s="2340" t="s">
        <v>3353</v>
      </c>
      <c r="C36" s="2340"/>
      <c r="D36" s="2340" t="s">
        <v>2223</v>
      </c>
      <c r="E36" s="2340"/>
      <c r="F36" s="2340"/>
    </row>
    <row r="37" spans="2:6" x14ac:dyDescent="0.2">
      <c r="B37" s="280"/>
      <c r="C37" s="280"/>
      <c r="D37" s="280"/>
      <c r="E37" s="280"/>
      <c r="F37" s="280"/>
    </row>
  </sheetData>
  <sheetProtection algorithmName="SHA-512" hashValue="VfdDUHucfbbECzY9mhMPs1NempRBwWor5g6WfZn1dsvpzrK7udt9pTtfpdwt2ejAlEz8PFEfZ6hOVjhQRooF4A==" saltValue="8xXSiyUDAiYA7QkLrRDy7w==" spinCount="100000" sheet="1" selectLockedCell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54"/>
  <sheetViews>
    <sheetView showGridLines="0" showRuler="0" zoomScaleSheetLayoutView="100" workbookViewId="0"/>
  </sheetViews>
  <sheetFormatPr defaultColWidth="9" defaultRowHeight="14.25" x14ac:dyDescent="0.2"/>
  <cols>
    <col min="1" max="1" width="2.85546875" style="635" customWidth="1"/>
    <col min="2" max="2" width="52.28515625" style="635" customWidth="1"/>
    <col min="3" max="4" width="31.85546875" style="635" customWidth="1"/>
    <col min="5" max="5" width="30" style="635" customWidth="1"/>
    <col min="6" max="6" width="16.7109375" style="635" customWidth="1"/>
    <col min="7" max="16384" width="9" style="635"/>
  </cols>
  <sheetData>
    <row r="1" spans="1:12" x14ac:dyDescent="0.2">
      <c r="A1" s="1419"/>
    </row>
    <row r="3" spans="1:12" ht="54" x14ac:dyDescent="0.25">
      <c r="B3" s="1153" t="s">
        <v>2463</v>
      </c>
      <c r="C3" s="78"/>
      <c r="E3" s="78"/>
      <c r="F3" s="78"/>
      <c r="G3" s="78"/>
    </row>
    <row r="4" spans="1:12" ht="39"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20" customFormat="1" ht="31.5" x14ac:dyDescent="0.2">
      <c r="B7" s="1418" t="s">
        <v>2913</v>
      </c>
      <c r="C7" s="1421"/>
      <c r="D7" s="1421"/>
      <c r="E7" s="582"/>
      <c r="F7" s="8"/>
      <c r="G7" s="111"/>
      <c r="I7" s="8"/>
      <c r="J7" s="107"/>
      <c r="K7" s="107"/>
      <c r="L7" s="107"/>
    </row>
    <row r="8" spans="1:12" ht="38.25" x14ac:dyDescent="0.2">
      <c r="B8" s="1435" t="s">
        <v>2684</v>
      </c>
      <c r="C8" s="1434"/>
      <c r="D8" s="1421"/>
      <c r="E8" s="582" t="str">
        <f>Inhalt!$C$7</f>
        <v>V. OncoBox: L1.1.1 (211126)</v>
      </c>
      <c r="G8" s="111"/>
      <c r="H8" s="8"/>
      <c r="I8" s="8"/>
      <c r="J8" s="107"/>
      <c r="K8" s="107"/>
      <c r="L8" s="107"/>
    </row>
    <row r="9" spans="1:12" ht="15.75" x14ac:dyDescent="0.2">
      <c r="E9" s="582" t="str">
        <f>Inhalt!$C$8</f>
        <v>V. Spezifikation: L1.1.1 (211126)</v>
      </c>
      <c r="G9" s="111"/>
      <c r="H9" s="8"/>
      <c r="I9" s="8"/>
    </row>
    <row r="10" spans="1:12" x14ac:dyDescent="0.2">
      <c r="E10" s="191"/>
      <c r="G10" s="582"/>
    </row>
    <row r="11" spans="1:12" ht="27" customHeight="1" x14ac:dyDescent="0.25">
      <c r="E11" s="2277" t="s">
        <v>1744</v>
      </c>
      <c r="F11" s="2278"/>
    </row>
    <row r="40" spans="2:6" x14ac:dyDescent="0.2">
      <c r="C40" s="133"/>
    </row>
    <row r="41" spans="2:6" ht="31.5" x14ac:dyDescent="0.25">
      <c r="B41" s="1167" t="s">
        <v>2488</v>
      </c>
    </row>
    <row r="43" spans="2:6" ht="25.5" x14ac:dyDescent="0.2">
      <c r="B43" s="261" t="s">
        <v>2491</v>
      </c>
    </row>
    <row r="44" spans="2:6" ht="40.5" customHeight="1" x14ac:dyDescent="0.2">
      <c r="B44" s="1075" t="s">
        <v>2478</v>
      </c>
      <c r="C44" s="1075" t="s">
        <v>2479</v>
      </c>
      <c r="D44" s="1075" t="s">
        <v>2480</v>
      </c>
      <c r="E44" s="1075" t="s">
        <v>2481</v>
      </c>
      <c r="F44" s="106" t="s">
        <v>2482</v>
      </c>
    </row>
    <row r="45" spans="2:6" ht="178.5" customHeight="1" x14ac:dyDescent="0.2">
      <c r="B45" s="1416" t="s">
        <v>2320</v>
      </c>
      <c r="C45" s="1416"/>
      <c r="D45" s="1417" t="s">
        <v>2500</v>
      </c>
      <c r="E45" s="1415" t="s">
        <v>244</v>
      </c>
      <c r="F45" s="84"/>
    </row>
    <row r="48" spans="2:6" ht="27.75" customHeight="1" x14ac:dyDescent="0.2">
      <c r="B48" s="261" t="s">
        <v>2953</v>
      </c>
    </row>
    <row r="49" spans="2:6" ht="123.75" x14ac:dyDescent="0.2">
      <c r="B49" s="944" t="s">
        <v>1966</v>
      </c>
      <c r="C49" s="944"/>
      <c r="D49" s="944" t="s">
        <v>2683</v>
      </c>
      <c r="E49" s="1433">
        <v>1</v>
      </c>
      <c r="F49" s="84"/>
    </row>
    <row r="50" spans="2:6" x14ac:dyDescent="0.2">
      <c r="B50" s="1432"/>
      <c r="C50" s="1432"/>
      <c r="D50" s="1432" t="s">
        <v>30</v>
      </c>
      <c r="E50" s="1432"/>
      <c r="F50" s="1432"/>
    </row>
    <row r="51" spans="2:6" x14ac:dyDescent="0.2">
      <c r="B51" s="636"/>
      <c r="C51" s="636"/>
      <c r="D51" s="636"/>
      <c r="E51" s="636"/>
      <c r="F51" s="636"/>
    </row>
    <row r="52" spans="2:6" x14ac:dyDescent="0.2">
      <c r="B52" s="636"/>
      <c r="C52" s="636"/>
      <c r="D52" s="636"/>
      <c r="E52" s="636"/>
      <c r="F52" s="636"/>
    </row>
    <row r="53" spans="2:6" ht="25.5" x14ac:dyDescent="0.2">
      <c r="B53" s="1160" t="s">
        <v>2486</v>
      </c>
    </row>
    <row r="54" spans="2:6" ht="47.25" customHeight="1" x14ac:dyDescent="0.2">
      <c r="B54" s="2340" t="s">
        <v>3629</v>
      </c>
      <c r="C54" s="2340"/>
      <c r="D54" s="2340" t="s">
        <v>2223</v>
      </c>
      <c r="E54" s="2340"/>
      <c r="F54" s="2340"/>
    </row>
  </sheetData>
  <sheetProtection algorithmName="SHA-512" hashValue="Ykyh+wY/HRWn9z8cTUcB8dmga8qoVUAUNAMtLSMq/JC6HSpWiCXa7oERi3iQ+V2UQ/Lq1Ojg2XEPbA2fEAkZLQ==" saltValue="13LV6mwx2ZIzp7xTZHzTqg==" spinCount="100000" sheet="1" selectLockedCells="1"/>
  <mergeCells count="3">
    <mergeCell ref="E11:F11"/>
    <mergeCell ref="B54:C54"/>
    <mergeCell ref="D54:F54"/>
  </mergeCells>
  <dataValidations count="1">
    <dataValidation type="list" allowBlank="1" showInputMessage="1" sqref="B49 B45" xr:uid="{00000000-0002-0000-1000-000000000000}">
      <formula1>Felder</formula1>
    </dataValidation>
  </dataValidation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9"/>
  <dimension ref="A1:L38"/>
  <sheetViews>
    <sheetView showGridLines="0" showRuler="0" zoomScaleSheetLayoutView="100" workbookViewId="0"/>
  </sheetViews>
  <sheetFormatPr defaultColWidth="9" defaultRowHeight="14.25" x14ac:dyDescent="0.2"/>
  <cols>
    <col min="1" max="1" width="2.85546875" style="93" customWidth="1"/>
    <col min="2" max="2" width="45.4257812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36.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3060</v>
      </c>
      <c r="C7" s="253"/>
      <c r="D7" s="253"/>
      <c r="E7" s="339"/>
      <c r="F7" s="8"/>
      <c r="G7" s="111"/>
      <c r="I7" s="8"/>
      <c r="J7" s="107"/>
      <c r="K7" s="107"/>
      <c r="L7" s="107"/>
    </row>
    <row r="8" spans="1:12" ht="25.5" x14ac:dyDescent="0.2">
      <c r="B8" s="1170" t="s">
        <v>2167</v>
      </c>
      <c r="C8" s="961"/>
      <c r="D8" s="253"/>
      <c r="E8" s="339" t="str">
        <f>Inhalt!$C$7</f>
        <v>V. OncoBox: L1.1.1 (211126)</v>
      </c>
      <c r="G8" s="111"/>
      <c r="H8" s="8"/>
      <c r="I8" s="8"/>
    </row>
    <row r="9" spans="1:12" x14ac:dyDescent="0.2">
      <c r="E9" s="339" t="str">
        <f>Inhalt!$C$8</f>
        <v>V. Spezifikation: L1.1.1 (211126)</v>
      </c>
      <c r="G9" s="57"/>
    </row>
    <row r="10" spans="1:12" x14ac:dyDescent="0.2">
      <c r="E10" s="191"/>
      <c r="G10" s="57"/>
    </row>
    <row r="11" spans="1:12" s="635" customFormat="1" ht="27" customHeight="1" x14ac:dyDescent="0.25">
      <c r="E11" s="2277" t="s">
        <v>1744</v>
      </c>
      <c r="F11" s="2278"/>
    </row>
    <row r="25" s="635" customFormat="1" x14ac:dyDescent="0.2"/>
    <row r="26" s="635" customFormat="1" x14ac:dyDescent="0.2"/>
    <row r="27" s="635" customFormat="1" x14ac:dyDescent="0.2"/>
    <row r="28" s="635" customFormat="1" x14ac:dyDescent="0.2"/>
    <row r="37" spans="2:6" s="635" customFormat="1" ht="25.5" x14ac:dyDescent="0.2">
      <c r="B37" s="1160" t="s">
        <v>2486</v>
      </c>
    </row>
    <row r="38" spans="2:6" ht="39" customHeight="1" x14ac:dyDescent="0.2">
      <c r="B38" s="2340" t="s">
        <v>3353</v>
      </c>
      <c r="C38" s="2340"/>
      <c r="D38" s="2340" t="s">
        <v>2223</v>
      </c>
      <c r="E38" s="2340"/>
      <c r="F38" s="2340"/>
    </row>
  </sheetData>
  <sheetProtection algorithmName="SHA-512" hashValue="6QRRkiDP1dvOaqleHOfbnHxEde+7UZvAChQs2gd33iWuRi0QtEAHx+qjX5P8KI3ibKBIqk4XlD3i+u94t3EGGg==" saltValue="XyZA8kaym3Er+c9Ewg1Anw==" spinCount="100000" sheet="1" selectLockedCell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4"/>
  <sheetViews>
    <sheetView showGridLines="0" showRuler="0" zoomScaleSheetLayoutView="100" workbookViewId="0"/>
  </sheetViews>
  <sheetFormatPr defaultColWidth="9" defaultRowHeight="14.25" x14ac:dyDescent="0.2"/>
  <cols>
    <col min="1" max="1" width="2.85546875" style="635" customWidth="1"/>
    <col min="2" max="2" width="49.42578125" style="635" customWidth="1"/>
    <col min="3" max="4" width="31.85546875" style="635" customWidth="1"/>
    <col min="5" max="5" width="21.28515625" style="635" customWidth="1"/>
    <col min="6" max="6" width="16.7109375" style="635" customWidth="1"/>
    <col min="7" max="16384" width="9" style="635"/>
  </cols>
  <sheetData>
    <row r="1" spans="1:12" x14ac:dyDescent="0.2">
      <c r="A1" s="1429"/>
    </row>
    <row r="3" spans="1:12" ht="54" x14ac:dyDescent="0.25">
      <c r="B3" s="1153" t="s">
        <v>2463</v>
      </c>
      <c r="C3" s="78"/>
      <c r="E3" s="78"/>
      <c r="F3" s="78"/>
      <c r="G3" s="78"/>
    </row>
    <row r="4" spans="1:12" ht="32.2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30" customFormat="1" ht="31.5" x14ac:dyDescent="0.2">
      <c r="B7" s="1428" t="s">
        <v>2914</v>
      </c>
      <c r="C7" s="1431"/>
      <c r="D7" s="1431"/>
      <c r="E7" s="582"/>
      <c r="F7" s="8"/>
      <c r="G7" s="111"/>
      <c r="I7" s="8"/>
      <c r="J7" s="107"/>
      <c r="K7" s="107"/>
      <c r="L7" s="107"/>
    </row>
    <row r="8" spans="1:12" ht="51" x14ac:dyDescent="0.2">
      <c r="B8" s="1435" t="s">
        <v>2684</v>
      </c>
      <c r="C8" s="1434"/>
      <c r="D8" s="1431"/>
      <c r="E8" s="582" t="str">
        <f>Inhalt!$C$7</f>
        <v>V. OncoBox: L1.1.1 (211126)</v>
      </c>
      <c r="G8" s="111"/>
      <c r="H8" s="8"/>
      <c r="I8" s="8"/>
    </row>
    <row r="9" spans="1:12" x14ac:dyDescent="0.2">
      <c r="E9" s="582" t="str">
        <f>Inhalt!$C$8</f>
        <v>V. Spezifikation: L1.1.1 (211126)</v>
      </c>
      <c r="G9" s="582"/>
    </row>
    <row r="10" spans="1:12" x14ac:dyDescent="0.2">
      <c r="E10" s="191"/>
      <c r="G10" s="582"/>
    </row>
    <row r="11" spans="1:12" ht="27" customHeight="1" x14ac:dyDescent="0.25">
      <c r="E11" s="2277" t="s">
        <v>1744</v>
      </c>
      <c r="F11" s="2278"/>
    </row>
    <row r="40" spans="2:6" x14ac:dyDescent="0.2">
      <c r="C40" s="133"/>
    </row>
    <row r="41" spans="2:6" ht="31.5" x14ac:dyDescent="0.25">
      <c r="B41" s="1167" t="s">
        <v>2488</v>
      </c>
    </row>
    <row r="43" spans="2:6" ht="25.5" x14ac:dyDescent="0.2">
      <c r="B43" s="261" t="s">
        <v>2491</v>
      </c>
    </row>
    <row r="44" spans="2:6" ht="40.5" customHeight="1" x14ac:dyDescent="0.2">
      <c r="B44" s="1075" t="s">
        <v>2478</v>
      </c>
      <c r="C44" s="1075" t="s">
        <v>2479</v>
      </c>
      <c r="D44" s="1075" t="s">
        <v>2480</v>
      </c>
      <c r="E44" s="1075" t="s">
        <v>2481</v>
      </c>
      <c r="F44" s="106" t="s">
        <v>2482</v>
      </c>
    </row>
    <row r="45" spans="2:6" ht="173.25" customHeight="1" x14ac:dyDescent="0.2">
      <c r="B45" s="1433" t="s">
        <v>2320</v>
      </c>
      <c r="C45" s="1433"/>
      <c r="D45" s="1427" t="s">
        <v>2500</v>
      </c>
      <c r="E45" s="1444" t="s">
        <v>244</v>
      </c>
      <c r="F45" s="84"/>
    </row>
    <row r="46" spans="2:6" x14ac:dyDescent="0.2">
      <c r="B46" s="1432"/>
      <c r="C46" s="1432"/>
      <c r="D46" s="1432"/>
      <c r="E46" s="1432"/>
      <c r="F46" s="1432"/>
    </row>
    <row r="47" spans="2:6" x14ac:dyDescent="0.2">
      <c r="B47" s="636"/>
      <c r="C47" s="636"/>
      <c r="D47" s="636"/>
      <c r="E47" s="636"/>
      <c r="F47" s="636"/>
    </row>
    <row r="48" spans="2:6" ht="27.75" customHeight="1" x14ac:dyDescent="0.2">
      <c r="B48" s="1581" t="s">
        <v>2954</v>
      </c>
    </row>
    <row r="49" spans="2:6" ht="146.25" x14ac:dyDescent="0.2">
      <c r="B49" s="1399" t="s">
        <v>1967</v>
      </c>
      <c r="C49" s="1399"/>
      <c r="D49" s="1423" t="s">
        <v>3361</v>
      </c>
      <c r="E49" s="1425">
        <v>1</v>
      </c>
      <c r="F49" s="84"/>
    </row>
    <row r="53" spans="2:6" ht="25.5" x14ac:dyDescent="0.2">
      <c r="B53" s="1160" t="s">
        <v>2486</v>
      </c>
    </row>
    <row r="54" spans="2:6" ht="47.25" customHeight="1" x14ac:dyDescent="0.2">
      <c r="B54" s="2340" t="s">
        <v>3353</v>
      </c>
      <c r="C54" s="2340"/>
      <c r="D54" s="2340" t="s">
        <v>2223</v>
      </c>
      <c r="E54" s="2340"/>
      <c r="F54" s="2340"/>
    </row>
  </sheetData>
  <sheetProtection algorithmName="SHA-512" hashValue="mXBeBdIgpN9iP+qYQkF0e7Arjcdg3Pr7Sl+R4y0swrINlAymY5m3kitU+c39rm7Rhu2641BdW1RVRq9w+W3dKQ==" saltValue="UKnldGtWdM3TgT57FUAJ1Q==" spinCount="100000" sheet="1" selectLockedCells="1"/>
  <mergeCells count="3">
    <mergeCell ref="E11:F11"/>
    <mergeCell ref="B54:C54"/>
    <mergeCell ref="D54:F54"/>
  </mergeCells>
  <dataValidations count="1">
    <dataValidation type="list" allowBlank="1" showInputMessage="1" sqref="B49 B45" xr:uid="{00000000-0002-0000-1200-000000000000}">
      <formula1>Felder</formula1>
    </dataValidation>
  </dataValidation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70"/>
  <sheetViews>
    <sheetView showGridLines="0" zoomScale="98" zoomScaleNormal="98" zoomScaleSheetLayoutView="100" workbookViewId="0">
      <selection activeCell="D10" sqref="D10"/>
    </sheetView>
  </sheetViews>
  <sheetFormatPr defaultColWidth="9.140625" defaultRowHeight="11.25" x14ac:dyDescent="0.2"/>
  <cols>
    <col min="1" max="1" width="2.85546875" style="1570" customWidth="1"/>
    <col min="2" max="2" width="57.5703125" style="179" customWidth="1"/>
    <col min="3" max="3" width="29.28515625" style="9" customWidth="1"/>
    <col min="4" max="4" width="96.5703125" style="179" customWidth="1"/>
    <col min="5" max="5" width="36.28515625" style="19" customWidth="1"/>
    <col min="6" max="6" width="46" style="179" customWidth="1"/>
    <col min="7" max="7" width="57.5703125" style="179" customWidth="1"/>
    <col min="8" max="8" width="29.85546875" style="9" customWidth="1"/>
    <col min="9" max="9" width="121.5703125" style="179" customWidth="1"/>
    <col min="10" max="10" width="36.28515625" style="19" customWidth="1"/>
    <col min="11" max="16384" width="9.140625" style="179"/>
  </cols>
  <sheetData>
    <row r="1" spans="1:10" s="635" customFormat="1" ht="14.25" x14ac:dyDescent="0.2"/>
    <row r="2" spans="1:10" s="635" customFormat="1" ht="14.25" x14ac:dyDescent="0.2"/>
    <row r="3" spans="1:10" s="635" customFormat="1" ht="36" x14ac:dyDescent="0.25">
      <c r="B3" s="1545" t="s">
        <v>2463</v>
      </c>
      <c r="D3" s="1546"/>
      <c r="G3" s="1546"/>
      <c r="I3" s="1546"/>
    </row>
    <row r="4" spans="1:10" s="635" customFormat="1" ht="51" x14ac:dyDescent="0.2">
      <c r="B4" s="1547" t="s">
        <v>2462</v>
      </c>
      <c r="D4" s="1548"/>
      <c r="G4" s="48"/>
      <c r="I4" s="1548"/>
    </row>
    <row r="5" spans="1:10" s="635" customFormat="1" ht="14.25" x14ac:dyDescent="0.2">
      <c r="B5" s="179"/>
      <c r="D5" s="1548"/>
      <c r="E5" s="262"/>
      <c r="G5" s="179"/>
      <c r="I5" s="1548"/>
      <c r="J5" s="262"/>
    </row>
    <row r="6" spans="1:10" s="635" customFormat="1" ht="14.25" x14ac:dyDescent="0.2">
      <c r="D6" s="266"/>
      <c r="E6" s="262"/>
      <c r="I6" s="266"/>
      <c r="J6" s="262"/>
    </row>
    <row r="7" spans="1:10" s="635" customFormat="1" ht="31.5" x14ac:dyDescent="0.2">
      <c r="B7" s="1542" t="s">
        <v>2461</v>
      </c>
      <c r="D7" s="897"/>
      <c r="E7" s="262"/>
      <c r="G7" s="268"/>
      <c r="I7" s="897"/>
      <c r="J7" s="262"/>
    </row>
    <row r="8" spans="1:10" s="635" customFormat="1" ht="14.25" x14ac:dyDescent="0.2">
      <c r="B8" s="10"/>
      <c r="D8" s="191" t="str">
        <f>Inhalt!$C$7</f>
        <v>V. OncoBox: L1.1.1 (211126)</v>
      </c>
      <c r="E8" s="262"/>
      <c r="G8" s="10"/>
      <c r="I8" s="349"/>
      <c r="J8" s="262"/>
    </row>
    <row r="9" spans="1:10" s="635" customFormat="1" ht="15.75" customHeight="1" x14ac:dyDescent="0.2">
      <c r="D9" s="191" t="str">
        <f>Inhalt!$C$8</f>
        <v>V. Spezifikation: L1.1.1 (211126)</v>
      </c>
      <c r="I9" s="349"/>
    </row>
    <row r="10" spans="1:10" s="635" customFormat="1" ht="45.75" x14ac:dyDescent="0.25">
      <c r="B10" s="1385" t="s">
        <v>2522</v>
      </c>
      <c r="D10" s="1772" t="s">
        <v>1744</v>
      </c>
      <c r="E10" s="1771"/>
      <c r="F10" s="1771"/>
      <c r="G10" s="1771"/>
      <c r="I10" s="350"/>
    </row>
    <row r="11" spans="1:10" s="635" customFormat="1" ht="16.5" customHeight="1" x14ac:dyDescent="0.2">
      <c r="C11" s="117"/>
      <c r="D11" s="1544"/>
      <c r="H11" s="117"/>
    </row>
    <row r="12" spans="1:10" s="635" customFormat="1" ht="14.25" x14ac:dyDescent="0.2">
      <c r="C12" s="117"/>
      <c r="H12" s="117"/>
    </row>
    <row r="13" spans="1:10" x14ac:dyDescent="0.2">
      <c r="A13" s="1549"/>
      <c r="C13" s="1550"/>
      <c r="D13" s="262"/>
      <c r="E13" s="1551"/>
      <c r="H13" s="1550"/>
      <c r="I13" s="262"/>
      <c r="J13" s="1551"/>
    </row>
    <row r="14" spans="1:10" ht="32.25" customHeight="1" x14ac:dyDescent="0.2">
      <c r="A14" s="1552"/>
      <c r="B14" s="1553" t="s">
        <v>18</v>
      </c>
      <c r="C14" s="1553" t="s">
        <v>32</v>
      </c>
      <c r="D14" s="1553" t="s">
        <v>19</v>
      </c>
      <c r="E14" s="1554" t="s">
        <v>228</v>
      </c>
      <c r="F14" s="1555" t="s">
        <v>39</v>
      </c>
      <c r="G14" s="1556" t="s">
        <v>18</v>
      </c>
      <c r="H14" s="1553" t="s">
        <v>1261</v>
      </c>
      <c r="I14" s="1553" t="s">
        <v>1257</v>
      </c>
      <c r="J14" s="1554" t="s">
        <v>228</v>
      </c>
    </row>
    <row r="15" spans="1:10" s="262" customFormat="1" ht="22.5" x14ac:dyDescent="0.2">
      <c r="A15" s="1557"/>
      <c r="B15" s="1558" t="s">
        <v>3478</v>
      </c>
      <c r="C15" s="1558" t="s">
        <v>312</v>
      </c>
      <c r="D15" s="1558" t="s">
        <v>637</v>
      </c>
      <c r="E15" s="1558"/>
      <c r="F15" s="1559" t="s">
        <v>1316</v>
      </c>
      <c r="G15" s="1560" t="s">
        <v>1259</v>
      </c>
      <c r="H15" s="1558" t="s">
        <v>312</v>
      </c>
      <c r="I15" s="1558" t="s">
        <v>1260</v>
      </c>
      <c r="J15" s="1558"/>
    </row>
    <row r="16" spans="1:10" s="262" customFormat="1" ht="31.5" customHeight="1" x14ac:dyDescent="0.2">
      <c r="A16" s="1557"/>
      <c r="B16" s="1558" t="s">
        <v>3479</v>
      </c>
      <c r="C16" s="1558" t="s">
        <v>634</v>
      </c>
      <c r="D16" s="1577" t="s">
        <v>3272</v>
      </c>
      <c r="E16" s="1558"/>
      <c r="F16" s="1559" t="s">
        <v>636</v>
      </c>
      <c r="G16" s="1703" t="s">
        <v>1317</v>
      </c>
      <c r="H16" s="1558" t="s">
        <v>1318</v>
      </c>
      <c r="I16" s="1852" t="s">
        <v>3717</v>
      </c>
      <c r="J16" s="1558"/>
    </row>
    <row r="17" spans="1:10" s="262" customFormat="1" ht="22.5" x14ac:dyDescent="0.2">
      <c r="A17" s="1557"/>
      <c r="B17" s="1558" t="s">
        <v>3480</v>
      </c>
      <c r="C17" s="1558" t="s">
        <v>634</v>
      </c>
      <c r="D17" s="1558" t="s">
        <v>635</v>
      </c>
      <c r="E17" s="1558"/>
      <c r="F17" s="1559" t="s">
        <v>643</v>
      </c>
      <c r="G17" s="1560" t="s">
        <v>1319</v>
      </c>
      <c r="H17" s="1558" t="s">
        <v>1318</v>
      </c>
      <c r="I17" s="1558" t="s">
        <v>1260</v>
      </c>
      <c r="J17" s="1558"/>
    </row>
    <row r="18" spans="1:10" s="262" customFormat="1" ht="33.75" x14ac:dyDescent="0.2">
      <c r="A18" s="1561"/>
      <c r="B18" s="1558" t="s">
        <v>3481</v>
      </c>
      <c r="C18" s="1558" t="s">
        <v>428</v>
      </c>
      <c r="D18" s="1558" t="s">
        <v>3487</v>
      </c>
      <c r="E18" s="1558"/>
      <c r="F18" s="1559" t="s">
        <v>37</v>
      </c>
      <c r="G18" s="1560" t="s">
        <v>1320</v>
      </c>
      <c r="H18" s="1558" t="s">
        <v>1321</v>
      </c>
      <c r="I18" s="1558" t="s">
        <v>1322</v>
      </c>
      <c r="J18" s="1558"/>
    </row>
    <row r="19" spans="1:10" s="262" customFormat="1" ht="22.5" x14ac:dyDescent="0.2">
      <c r="A19" s="1561"/>
      <c r="B19" s="1558" t="s">
        <v>71</v>
      </c>
      <c r="C19" s="1558" t="s">
        <v>75</v>
      </c>
      <c r="D19" s="1558" t="s">
        <v>29</v>
      </c>
      <c r="E19" s="1558"/>
      <c r="F19" s="1559" t="s">
        <v>1323</v>
      </c>
      <c r="G19" s="1560" t="s">
        <v>1324</v>
      </c>
      <c r="H19" s="1558" t="s">
        <v>75</v>
      </c>
      <c r="I19" s="1558" t="s">
        <v>1325</v>
      </c>
      <c r="J19" s="1558"/>
    </row>
    <row r="20" spans="1:10" s="262" customFormat="1" ht="22.5" x14ac:dyDescent="0.2">
      <c r="A20" s="1561"/>
      <c r="B20" s="1558" t="s">
        <v>72</v>
      </c>
      <c r="C20" s="1558" t="s">
        <v>76</v>
      </c>
      <c r="D20" s="1558" t="s">
        <v>29</v>
      </c>
      <c r="E20" s="1558"/>
      <c r="F20" s="1559" t="s">
        <v>1326</v>
      </c>
      <c r="G20" s="1560" t="s">
        <v>1327</v>
      </c>
      <c r="H20" s="1558" t="s">
        <v>1328</v>
      </c>
      <c r="I20" s="1558" t="s">
        <v>1325</v>
      </c>
      <c r="J20" s="1558"/>
    </row>
    <row r="21" spans="1:10" s="262" customFormat="1" ht="22.5" x14ac:dyDescent="0.2">
      <c r="A21" s="1561"/>
      <c r="B21" s="1558" t="s">
        <v>73</v>
      </c>
      <c r="C21" s="1558" t="s">
        <v>77</v>
      </c>
      <c r="D21" s="1558" t="s">
        <v>29</v>
      </c>
      <c r="E21" s="1558"/>
      <c r="F21" s="1559" t="s">
        <v>1329</v>
      </c>
      <c r="G21" s="1560" t="s">
        <v>1330</v>
      </c>
      <c r="H21" s="1558" t="s">
        <v>1331</v>
      </c>
      <c r="I21" s="1558" t="s">
        <v>1325</v>
      </c>
      <c r="J21" s="1558"/>
    </row>
    <row r="22" spans="1:10" s="262" customFormat="1" ht="22.5" x14ac:dyDescent="0.2">
      <c r="A22" s="1561"/>
      <c r="B22" s="1558" t="s">
        <v>74</v>
      </c>
      <c r="C22" s="1558" t="s">
        <v>78</v>
      </c>
      <c r="D22" s="1558" t="s">
        <v>29</v>
      </c>
      <c r="E22" s="1558"/>
      <c r="F22" s="1559" t="s">
        <v>1332</v>
      </c>
      <c r="G22" s="1560" t="s">
        <v>1333</v>
      </c>
      <c r="H22" s="1558" t="s">
        <v>1334</v>
      </c>
      <c r="I22" s="1558" t="s">
        <v>1325</v>
      </c>
      <c r="J22" s="1558"/>
    </row>
    <row r="23" spans="1:10" s="262" customFormat="1" ht="37.5" customHeight="1" x14ac:dyDescent="0.2">
      <c r="A23" s="1562"/>
      <c r="B23" s="1558" t="s">
        <v>209</v>
      </c>
      <c r="C23" s="1558" t="s">
        <v>665</v>
      </c>
      <c r="D23" s="1558" t="s">
        <v>3488</v>
      </c>
      <c r="E23" s="1558"/>
      <c r="F23" s="1559" t="s">
        <v>1335</v>
      </c>
      <c r="G23" s="1560" t="s">
        <v>2511</v>
      </c>
      <c r="H23" s="1558" t="s">
        <v>1336</v>
      </c>
      <c r="I23" s="1558" t="s">
        <v>1337</v>
      </c>
      <c r="J23" s="1558"/>
    </row>
    <row r="24" spans="1:10" s="262" customFormat="1" ht="40.5" customHeight="1" x14ac:dyDescent="0.2">
      <c r="A24" s="1562"/>
      <c r="B24" s="1558" t="s">
        <v>3482</v>
      </c>
      <c r="C24" s="1558" t="s">
        <v>215</v>
      </c>
      <c r="D24" s="1558" t="s">
        <v>3489</v>
      </c>
      <c r="E24" s="1558"/>
      <c r="F24" s="1559" t="s">
        <v>1338</v>
      </c>
      <c r="G24" s="1560" t="s">
        <v>1339</v>
      </c>
      <c r="H24" s="1558" t="s">
        <v>1340</v>
      </c>
      <c r="I24" s="1558" t="s">
        <v>1341</v>
      </c>
      <c r="J24" s="1558"/>
    </row>
    <row r="25" spans="1:10" s="262" customFormat="1" ht="51.75" customHeight="1" x14ac:dyDescent="0.2">
      <c r="A25" s="1561"/>
      <c r="B25" s="1558" t="s">
        <v>3483</v>
      </c>
      <c r="C25" s="1558" t="s">
        <v>82</v>
      </c>
      <c r="D25" s="1558" t="s">
        <v>714</v>
      </c>
      <c r="E25" s="1558"/>
      <c r="F25" s="1559" t="s">
        <v>1342</v>
      </c>
      <c r="G25" s="1560" t="s">
        <v>1343</v>
      </c>
      <c r="H25" s="1558" t="s">
        <v>1344</v>
      </c>
      <c r="I25" s="1558" t="s">
        <v>1345</v>
      </c>
      <c r="J25" s="1558"/>
    </row>
    <row r="26" spans="1:10" s="262" customFormat="1" ht="39.75" customHeight="1" x14ac:dyDescent="0.2">
      <c r="A26" s="1561"/>
      <c r="B26" s="1558" t="s">
        <v>3490</v>
      </c>
      <c r="C26" s="1558" t="s">
        <v>83</v>
      </c>
      <c r="D26" s="1558" t="s">
        <v>3493</v>
      </c>
      <c r="E26" s="1558"/>
      <c r="F26" s="1559" t="s">
        <v>1346</v>
      </c>
      <c r="G26" s="1560" t="s">
        <v>1347</v>
      </c>
      <c r="H26" s="1558" t="s">
        <v>83</v>
      </c>
      <c r="I26" s="1558" t="s">
        <v>1348</v>
      </c>
      <c r="J26" s="1558"/>
    </row>
    <row r="27" spans="1:10" s="262" customFormat="1" ht="50.25" customHeight="1" x14ac:dyDescent="0.2">
      <c r="A27" s="1561"/>
      <c r="B27" s="1558" t="s">
        <v>3485</v>
      </c>
      <c r="C27" s="1558" t="s">
        <v>84</v>
      </c>
      <c r="D27" s="1558" t="s">
        <v>715</v>
      </c>
      <c r="E27" s="1558"/>
      <c r="F27" s="1559" t="s">
        <v>1349</v>
      </c>
      <c r="G27" s="1560" t="s">
        <v>1350</v>
      </c>
      <c r="H27" s="1558" t="s">
        <v>1351</v>
      </c>
      <c r="I27" s="1558" t="s">
        <v>1352</v>
      </c>
      <c r="J27" s="1558"/>
    </row>
    <row r="28" spans="1:10" s="262" customFormat="1" ht="27.75" customHeight="1" x14ac:dyDescent="0.2">
      <c r="A28" s="1561"/>
      <c r="B28" s="1558" t="s">
        <v>3484</v>
      </c>
      <c r="C28" s="1558" t="s">
        <v>85</v>
      </c>
      <c r="D28" s="1558" t="s">
        <v>3491</v>
      </c>
      <c r="E28" s="1558"/>
      <c r="F28" s="1559" t="s">
        <v>1353</v>
      </c>
      <c r="G28" s="1560" t="s">
        <v>1354</v>
      </c>
      <c r="H28" s="1558" t="s">
        <v>85</v>
      </c>
      <c r="I28" s="1558" t="s">
        <v>1355</v>
      </c>
      <c r="J28" s="1558"/>
    </row>
    <row r="29" spans="1:10" s="262" customFormat="1" ht="39.75" customHeight="1" x14ac:dyDescent="0.2">
      <c r="A29" s="1561"/>
      <c r="B29" s="1558" t="s">
        <v>1106</v>
      </c>
      <c r="C29" s="1558" t="s">
        <v>1104</v>
      </c>
      <c r="D29" s="1577" t="s">
        <v>2904</v>
      </c>
      <c r="E29" s="1558"/>
      <c r="F29" s="1559" t="s">
        <v>1356</v>
      </c>
      <c r="G29" s="1560" t="s">
        <v>1357</v>
      </c>
      <c r="H29" s="1558" t="s">
        <v>1358</v>
      </c>
      <c r="I29" s="1558" t="s">
        <v>1359</v>
      </c>
      <c r="J29" s="1558"/>
    </row>
    <row r="30" spans="1:10" s="262" customFormat="1" ht="166.5" customHeight="1" x14ac:dyDescent="0.2">
      <c r="A30" s="1561"/>
      <c r="B30" s="1558" t="s">
        <v>1114</v>
      </c>
      <c r="C30" s="1558" t="s">
        <v>1105</v>
      </c>
      <c r="D30" s="1577" t="s">
        <v>3492</v>
      </c>
      <c r="E30" s="1558"/>
      <c r="F30" s="1559" t="s">
        <v>1360</v>
      </c>
      <c r="G30" s="1560" t="s">
        <v>1361</v>
      </c>
      <c r="H30" s="1558" t="s">
        <v>1362</v>
      </c>
      <c r="I30" s="1577" t="s">
        <v>2905</v>
      </c>
      <c r="J30" s="1558"/>
    </row>
    <row r="31" spans="1:10" s="262" customFormat="1" ht="301.5" customHeight="1" x14ac:dyDescent="0.2">
      <c r="A31" s="1561"/>
      <c r="B31" s="1558" t="s">
        <v>210</v>
      </c>
      <c r="C31" s="1563" t="s">
        <v>2173</v>
      </c>
      <c r="D31" s="1558" t="s">
        <v>3497</v>
      </c>
      <c r="E31" s="1558" t="s">
        <v>2797</v>
      </c>
      <c r="F31" s="1559" t="s">
        <v>1363</v>
      </c>
      <c r="G31" s="1560" t="s">
        <v>1364</v>
      </c>
      <c r="H31" s="1558" t="s">
        <v>2501</v>
      </c>
      <c r="I31" s="1558" t="s">
        <v>2495</v>
      </c>
      <c r="J31" s="1558"/>
    </row>
    <row r="32" spans="1:10" s="262" customFormat="1" ht="33.75" x14ac:dyDescent="0.2">
      <c r="A32" s="1561"/>
      <c r="B32" s="1558" t="s">
        <v>220</v>
      </c>
      <c r="C32" s="1558" t="s">
        <v>216</v>
      </c>
      <c r="D32" s="1558" t="s">
        <v>716</v>
      </c>
      <c r="E32" s="1558"/>
      <c r="F32" s="1559" t="s">
        <v>1365</v>
      </c>
      <c r="G32" s="1560" t="s">
        <v>1366</v>
      </c>
      <c r="H32" s="1558" t="s">
        <v>1367</v>
      </c>
      <c r="I32" s="1558" t="s">
        <v>1368</v>
      </c>
      <c r="J32" s="1558"/>
    </row>
    <row r="33" spans="1:10" s="262" customFormat="1" ht="47.25" customHeight="1" x14ac:dyDescent="0.2">
      <c r="A33" s="1561"/>
      <c r="B33" s="1558" t="s">
        <v>211</v>
      </c>
      <c r="C33" s="1558" t="s">
        <v>639</v>
      </c>
      <c r="D33" s="1558" t="s">
        <v>28</v>
      </c>
      <c r="E33" s="1558"/>
      <c r="F33" s="1559" t="s">
        <v>1369</v>
      </c>
      <c r="G33" s="1560" t="s">
        <v>1370</v>
      </c>
      <c r="H33" s="1558" t="s">
        <v>1371</v>
      </c>
      <c r="I33" s="1558" t="s">
        <v>1372</v>
      </c>
      <c r="J33" s="1558"/>
    </row>
    <row r="34" spans="1:10" s="262" customFormat="1" ht="45" x14ac:dyDescent="0.2">
      <c r="A34" s="1561"/>
      <c r="B34" s="1558" t="s">
        <v>212</v>
      </c>
      <c r="C34" s="1558" t="s">
        <v>302</v>
      </c>
      <c r="D34" s="1558" t="s">
        <v>376</v>
      </c>
      <c r="E34" s="1558"/>
      <c r="F34" s="1559" t="s">
        <v>1373</v>
      </c>
      <c r="G34" s="1560" t="s">
        <v>1374</v>
      </c>
      <c r="H34" s="1558" t="s">
        <v>1377</v>
      </c>
      <c r="I34" s="1558" t="s">
        <v>1372</v>
      </c>
      <c r="J34" s="1558"/>
    </row>
    <row r="35" spans="1:10" s="262" customFormat="1" ht="125.25" customHeight="1" x14ac:dyDescent="0.2">
      <c r="A35" s="1561"/>
      <c r="B35" s="1558" t="s">
        <v>213</v>
      </c>
      <c r="C35" s="1558" t="s">
        <v>217</v>
      </c>
      <c r="D35" s="1558" t="s">
        <v>251</v>
      </c>
      <c r="E35" s="1558"/>
      <c r="F35" s="1559" t="s">
        <v>1375</v>
      </c>
      <c r="G35" s="1560" t="s">
        <v>1376</v>
      </c>
      <c r="H35" s="1558" t="s">
        <v>1379</v>
      </c>
      <c r="I35" s="1558" t="s">
        <v>1378</v>
      </c>
      <c r="J35" s="1558"/>
    </row>
    <row r="36" spans="1:10" s="262" customFormat="1" ht="51" customHeight="1" x14ac:dyDescent="0.2">
      <c r="A36" s="1561"/>
      <c r="B36" s="1558" t="s">
        <v>214</v>
      </c>
      <c r="C36" s="1558" t="s">
        <v>431</v>
      </c>
      <c r="D36" s="1558" t="s">
        <v>669</v>
      </c>
      <c r="E36" s="1558"/>
      <c r="F36" s="1559" t="s">
        <v>1380</v>
      </c>
      <c r="G36" s="1560" t="s">
        <v>1381</v>
      </c>
      <c r="H36" s="1558" t="s">
        <v>1382</v>
      </c>
      <c r="I36" s="1558" t="s">
        <v>1383</v>
      </c>
      <c r="J36" s="1558"/>
    </row>
    <row r="37" spans="1:10" s="262" customFormat="1" ht="78.75" x14ac:dyDescent="0.2">
      <c r="A37" s="1561"/>
      <c r="B37" s="1558" t="s">
        <v>379</v>
      </c>
      <c r="C37" s="1558" t="s">
        <v>1100</v>
      </c>
      <c r="D37" s="1577" t="s">
        <v>3273</v>
      </c>
      <c r="E37" s="1558"/>
      <c r="F37" s="1559" t="s">
        <v>1384</v>
      </c>
      <c r="G37" s="1560" t="s">
        <v>1385</v>
      </c>
      <c r="H37" s="1558" t="s">
        <v>1386</v>
      </c>
      <c r="I37" s="1852" t="s">
        <v>3718</v>
      </c>
      <c r="J37" s="1558"/>
    </row>
    <row r="38" spans="1:10" s="262" customFormat="1" ht="315" x14ac:dyDescent="0.2">
      <c r="A38" s="1561"/>
      <c r="B38" s="1563" t="s">
        <v>1101</v>
      </c>
      <c r="C38" s="1558" t="s">
        <v>87</v>
      </c>
      <c r="D38" s="1558" t="s">
        <v>3494</v>
      </c>
      <c r="E38" s="1558" t="s">
        <v>252</v>
      </c>
      <c r="F38" s="1559" t="s">
        <v>1387</v>
      </c>
      <c r="G38" s="1106" t="s">
        <v>1388</v>
      </c>
      <c r="H38" s="1558" t="s">
        <v>87</v>
      </c>
      <c r="I38" s="1558" t="s">
        <v>1389</v>
      </c>
      <c r="J38" s="1558" t="s">
        <v>252</v>
      </c>
    </row>
    <row r="39" spans="1:10" s="262" customFormat="1" ht="30.75" customHeight="1" x14ac:dyDescent="0.2">
      <c r="A39" s="1561"/>
      <c r="B39" s="1558" t="s">
        <v>184</v>
      </c>
      <c r="C39" s="1558" t="s">
        <v>88</v>
      </c>
      <c r="D39" s="1558" t="s">
        <v>227</v>
      </c>
      <c r="E39" s="1564"/>
      <c r="F39" s="1559" t="s">
        <v>1390</v>
      </c>
      <c r="G39" s="1560" t="s">
        <v>1391</v>
      </c>
      <c r="H39" s="1558" t="s">
        <v>88</v>
      </c>
      <c r="I39" s="1558" t="s">
        <v>1392</v>
      </c>
      <c r="J39" s="1564"/>
    </row>
    <row r="40" spans="1:10" s="262" customFormat="1" ht="27" customHeight="1" x14ac:dyDescent="0.2">
      <c r="A40" s="1561"/>
      <c r="B40" s="1558" t="s">
        <v>80</v>
      </c>
      <c r="C40" s="1558" t="s">
        <v>89</v>
      </c>
      <c r="D40" s="1558" t="s">
        <v>667</v>
      </c>
      <c r="E40" s="1558" t="s">
        <v>231</v>
      </c>
      <c r="F40" s="1559" t="s">
        <v>1393</v>
      </c>
      <c r="G40" s="1560" t="s">
        <v>1394</v>
      </c>
      <c r="H40" s="1558" t="s">
        <v>1395</v>
      </c>
      <c r="I40" s="338" t="s">
        <v>1396</v>
      </c>
      <c r="J40" s="1558"/>
    </row>
    <row r="41" spans="1:10" s="262" customFormat="1" ht="71.25" customHeight="1" x14ac:dyDescent="0.2">
      <c r="A41" s="1561"/>
      <c r="B41" s="1558" t="s">
        <v>81</v>
      </c>
      <c r="C41" s="1558" t="s">
        <v>381</v>
      </c>
      <c r="D41" s="1577" t="s">
        <v>3495</v>
      </c>
      <c r="E41" s="1558"/>
      <c r="F41" s="1559" t="s">
        <v>1398</v>
      </c>
      <c r="G41" s="1560" t="s">
        <v>1397</v>
      </c>
      <c r="H41" s="1558" t="s">
        <v>1399</v>
      </c>
      <c r="I41" s="1852" t="s">
        <v>3720</v>
      </c>
      <c r="J41" s="1558"/>
    </row>
    <row r="42" spans="1:10" s="262" customFormat="1" ht="48" customHeight="1" x14ac:dyDescent="0.2">
      <c r="A42" s="1561"/>
      <c r="B42" s="1558" t="s">
        <v>229</v>
      </c>
      <c r="C42" s="1558" t="s">
        <v>221</v>
      </c>
      <c r="D42" s="1558" t="s">
        <v>225</v>
      </c>
      <c r="E42" s="1558" t="s">
        <v>230</v>
      </c>
      <c r="F42" s="1559" t="s">
        <v>1400</v>
      </c>
      <c r="G42" s="1560" t="s">
        <v>1401</v>
      </c>
      <c r="H42" s="1558" t="s">
        <v>1402</v>
      </c>
      <c r="I42" s="1558" t="s">
        <v>1403</v>
      </c>
      <c r="J42" s="1558" t="s">
        <v>1410</v>
      </c>
    </row>
    <row r="43" spans="1:10" s="262" customFormat="1" ht="51.75" customHeight="1" x14ac:dyDescent="0.2">
      <c r="A43" s="1561"/>
      <c r="B43" s="1558" t="s">
        <v>191</v>
      </c>
      <c r="C43" s="1558" t="s">
        <v>91</v>
      </c>
      <c r="D43" s="1558" t="s">
        <v>13</v>
      </c>
      <c r="E43" s="1558"/>
      <c r="F43" s="1559" t="s">
        <v>1404</v>
      </c>
      <c r="G43" s="1560" t="s">
        <v>1405</v>
      </c>
      <c r="H43" s="1558" t="s">
        <v>1406</v>
      </c>
      <c r="I43" s="1558" t="s">
        <v>1407</v>
      </c>
      <c r="J43" s="1558"/>
    </row>
    <row r="44" spans="1:10" s="262" customFormat="1" ht="59.25" customHeight="1" x14ac:dyDescent="0.2">
      <c r="A44" s="1561"/>
      <c r="B44" s="1558" t="s">
        <v>93</v>
      </c>
      <c r="C44" s="1558" t="s">
        <v>92</v>
      </c>
      <c r="D44" s="1577" t="s">
        <v>3274</v>
      </c>
      <c r="E44" s="1558" t="s">
        <v>12</v>
      </c>
      <c r="F44" s="1559" t="s">
        <v>1408</v>
      </c>
      <c r="G44" s="1560" t="s">
        <v>1411</v>
      </c>
      <c r="H44" s="1558" t="s">
        <v>1409</v>
      </c>
      <c r="I44" s="1852" t="s">
        <v>3719</v>
      </c>
      <c r="J44" s="1558" t="s">
        <v>1412</v>
      </c>
    </row>
    <row r="45" spans="1:10" s="262" customFormat="1" ht="115.5" customHeight="1" x14ac:dyDescent="0.2">
      <c r="A45" s="1561"/>
      <c r="B45" s="1558" t="s">
        <v>245</v>
      </c>
      <c r="C45" s="1558" t="s">
        <v>717</v>
      </c>
      <c r="D45" s="1563" t="s">
        <v>2624</v>
      </c>
      <c r="E45" s="1563" t="s">
        <v>2623</v>
      </c>
      <c r="F45" s="1559" t="s">
        <v>1413</v>
      </c>
      <c r="G45" s="1560" t="s">
        <v>1415</v>
      </c>
      <c r="H45" s="1558" t="s">
        <v>1414</v>
      </c>
      <c r="I45" s="1577" t="s">
        <v>2906</v>
      </c>
      <c r="J45" s="1577" t="s">
        <v>2639</v>
      </c>
    </row>
    <row r="46" spans="1:10" s="262" customFormat="1" ht="128.25" customHeight="1" x14ac:dyDescent="0.2">
      <c r="A46" s="1561"/>
      <c r="B46" s="1558" t="s">
        <v>235</v>
      </c>
      <c r="C46" s="1558" t="s">
        <v>718</v>
      </c>
      <c r="D46" s="1563" t="s">
        <v>3498</v>
      </c>
      <c r="E46" s="1563" t="s">
        <v>2625</v>
      </c>
      <c r="F46" s="1559" t="s">
        <v>1416</v>
      </c>
      <c r="G46" s="1560" t="s">
        <v>1417</v>
      </c>
      <c r="H46" s="1558" t="s">
        <v>1418</v>
      </c>
      <c r="I46" s="1563" t="s">
        <v>2636</v>
      </c>
      <c r="J46" s="1563" t="s">
        <v>2634</v>
      </c>
    </row>
    <row r="47" spans="1:10" s="262" customFormat="1" ht="181.5" customHeight="1" x14ac:dyDescent="0.2">
      <c r="A47" s="1561"/>
      <c r="B47" s="1558" t="s">
        <v>236</v>
      </c>
      <c r="C47" s="1563" t="s">
        <v>2628</v>
      </c>
      <c r="D47" s="1563" t="s">
        <v>3499</v>
      </c>
      <c r="E47" s="1563" t="s">
        <v>2626</v>
      </c>
      <c r="F47" s="1559" t="s">
        <v>1419</v>
      </c>
      <c r="G47" s="1560" t="s">
        <v>1420</v>
      </c>
      <c r="H47" s="1563" t="s">
        <v>2628</v>
      </c>
      <c r="I47" s="1563" t="s">
        <v>2637</v>
      </c>
      <c r="J47" s="1563" t="s">
        <v>2635</v>
      </c>
    </row>
    <row r="48" spans="1:10" s="262" customFormat="1" ht="78.75" x14ac:dyDescent="0.2">
      <c r="A48" s="1562"/>
      <c r="B48" s="1558" t="s">
        <v>112</v>
      </c>
      <c r="C48" s="1558" t="s">
        <v>222</v>
      </c>
      <c r="D48" s="1577" t="s">
        <v>3500</v>
      </c>
      <c r="E48" s="1563" t="s">
        <v>2627</v>
      </c>
      <c r="F48" s="1559" t="s">
        <v>1421</v>
      </c>
      <c r="G48" s="1560" t="s">
        <v>1424</v>
      </c>
      <c r="H48" s="1558" t="s">
        <v>1422</v>
      </c>
      <c r="I48" s="1853" t="s">
        <v>3721</v>
      </c>
      <c r="J48" s="1563" t="s">
        <v>2638</v>
      </c>
    </row>
    <row r="49" spans="1:10" s="262" customFormat="1" ht="115.5" customHeight="1" x14ac:dyDescent="0.2">
      <c r="A49" s="1562"/>
      <c r="B49" s="1558" t="s">
        <v>223</v>
      </c>
      <c r="C49" s="1558" t="s">
        <v>113</v>
      </c>
      <c r="D49" s="1577" t="s">
        <v>3275</v>
      </c>
      <c r="E49" s="1565"/>
      <c r="F49" s="1559" t="s">
        <v>1423</v>
      </c>
      <c r="G49" s="1560" t="s">
        <v>1425</v>
      </c>
      <c r="H49" s="1558" t="s">
        <v>1426</v>
      </c>
      <c r="I49" s="1852" t="s">
        <v>3722</v>
      </c>
      <c r="J49" s="1565"/>
    </row>
    <row r="50" spans="1:10" s="262" customFormat="1" ht="33.75" x14ac:dyDescent="0.2">
      <c r="A50" s="1562"/>
      <c r="B50" s="1558" t="s">
        <v>277</v>
      </c>
      <c r="C50" s="1558" t="s">
        <v>279</v>
      </c>
      <c r="D50" s="1558" t="s">
        <v>433</v>
      </c>
      <c r="E50" s="1565"/>
      <c r="F50" s="1559" t="s">
        <v>1427</v>
      </c>
      <c r="G50" s="1560" t="s">
        <v>1428</v>
      </c>
      <c r="H50" s="1558" t="s">
        <v>1429</v>
      </c>
      <c r="I50" s="1558" t="s">
        <v>1430</v>
      </c>
      <c r="J50" s="1565"/>
    </row>
    <row r="51" spans="1:10" s="262" customFormat="1" ht="45" x14ac:dyDescent="0.2">
      <c r="A51" s="1562"/>
      <c r="B51" s="1558" t="s">
        <v>278</v>
      </c>
      <c r="C51" s="1558" t="s">
        <v>280</v>
      </c>
      <c r="D51" s="1558" t="s">
        <v>666</v>
      </c>
      <c r="E51" s="1558"/>
      <c r="F51" s="1559" t="s">
        <v>1431</v>
      </c>
      <c r="G51" s="1560" t="s">
        <v>1432</v>
      </c>
      <c r="H51" s="1558" t="s">
        <v>1433</v>
      </c>
      <c r="I51" s="1558" t="s">
        <v>1434</v>
      </c>
      <c r="J51" s="1558"/>
    </row>
    <row r="52" spans="1:10" s="262" customFormat="1" ht="33.75" x14ac:dyDescent="0.2">
      <c r="A52" s="1562"/>
      <c r="B52" s="1558" t="s">
        <v>434</v>
      </c>
      <c r="C52" s="1558" t="s">
        <v>435</v>
      </c>
      <c r="D52" s="1558" t="s">
        <v>436</v>
      </c>
      <c r="E52" s="1558"/>
      <c r="F52" s="1559" t="s">
        <v>1435</v>
      </c>
      <c r="G52" s="1560" t="s">
        <v>1436</v>
      </c>
      <c r="H52" s="1558" t="s">
        <v>1437</v>
      </c>
      <c r="I52" s="1558" t="s">
        <v>1438</v>
      </c>
      <c r="J52" s="1558"/>
    </row>
    <row r="53" spans="1:10" s="262" customFormat="1" ht="67.5" x14ac:dyDescent="0.2">
      <c r="A53" s="1562"/>
      <c r="B53" s="1558" t="s">
        <v>117</v>
      </c>
      <c r="C53" s="1558" t="s">
        <v>94</v>
      </c>
      <c r="D53" s="1558" t="s">
        <v>29</v>
      </c>
      <c r="E53" s="1558"/>
      <c r="F53" s="1559" t="s">
        <v>1439</v>
      </c>
      <c r="G53" s="1560" t="s">
        <v>1440</v>
      </c>
      <c r="H53" s="1558" t="s">
        <v>1441</v>
      </c>
      <c r="I53" s="1558" t="s">
        <v>1325</v>
      </c>
      <c r="J53" s="1558"/>
    </row>
    <row r="54" spans="1:10" s="262" customFormat="1" ht="148.5" customHeight="1" x14ac:dyDescent="0.2">
      <c r="A54" s="1562"/>
      <c r="B54" s="1558" t="s">
        <v>276</v>
      </c>
      <c r="C54" s="1558" t="s">
        <v>116</v>
      </c>
      <c r="D54" s="1558" t="s">
        <v>3501</v>
      </c>
      <c r="E54" s="1558"/>
      <c r="F54" s="1559" t="s">
        <v>1442</v>
      </c>
      <c r="G54" s="1560" t="s">
        <v>1446</v>
      </c>
      <c r="H54" s="1558" t="s">
        <v>1443</v>
      </c>
      <c r="I54" s="1558" t="s">
        <v>1444</v>
      </c>
      <c r="J54" s="1558"/>
    </row>
    <row r="55" spans="1:10" s="262" customFormat="1" ht="37.5" customHeight="1" x14ac:dyDescent="0.2">
      <c r="A55" s="1561"/>
      <c r="B55" s="1558" t="s">
        <v>95</v>
      </c>
      <c r="C55" s="1558" t="s">
        <v>96</v>
      </c>
      <c r="D55" s="1558" t="s">
        <v>382</v>
      </c>
      <c r="E55" s="1558"/>
      <c r="F55" s="1559" t="s">
        <v>1445</v>
      </c>
      <c r="G55" s="1560" t="s">
        <v>1447</v>
      </c>
      <c r="H55" s="1558" t="s">
        <v>1448</v>
      </c>
      <c r="I55" s="1558" t="s">
        <v>1449</v>
      </c>
      <c r="J55" s="1558"/>
    </row>
    <row r="56" spans="1:10" s="262" customFormat="1" ht="319.5" customHeight="1" x14ac:dyDescent="0.2">
      <c r="A56" s="1561"/>
      <c r="B56" s="1558" t="s">
        <v>3054</v>
      </c>
      <c r="C56" s="1558" t="s">
        <v>2175</v>
      </c>
      <c r="D56" s="1577" t="s">
        <v>3276</v>
      </c>
      <c r="E56" s="1558" t="s">
        <v>2798</v>
      </c>
      <c r="F56" s="1559" t="s">
        <v>1450</v>
      </c>
      <c r="G56" s="1560" t="s">
        <v>1451</v>
      </c>
      <c r="H56" s="1558" t="s">
        <v>1460</v>
      </c>
      <c r="I56" s="1852" t="s">
        <v>3723</v>
      </c>
      <c r="J56" s="1558" t="s">
        <v>2795</v>
      </c>
    </row>
    <row r="57" spans="1:10" s="262" customFormat="1" ht="160.5" customHeight="1" x14ac:dyDescent="0.2">
      <c r="A57" s="1561"/>
      <c r="B57" s="1558" t="s">
        <v>2556</v>
      </c>
      <c r="C57" s="1563" t="s">
        <v>3524</v>
      </c>
      <c r="D57" s="1563" t="s">
        <v>3502</v>
      </c>
      <c r="E57" s="1563" t="s">
        <v>233</v>
      </c>
      <c r="F57" s="1566" t="s">
        <v>1452</v>
      </c>
      <c r="G57" s="1106" t="s">
        <v>1453</v>
      </c>
      <c r="H57" s="1563" t="s">
        <v>1454</v>
      </c>
      <c r="I57" s="1563" t="s">
        <v>1455</v>
      </c>
      <c r="J57" s="1563"/>
    </row>
    <row r="58" spans="1:10" s="262" customFormat="1" ht="33.75" x14ac:dyDescent="0.2">
      <c r="A58" s="1561"/>
      <c r="B58" s="1558" t="s">
        <v>98</v>
      </c>
      <c r="C58" s="1558" t="s">
        <v>99</v>
      </c>
      <c r="D58" s="1558" t="s">
        <v>427</v>
      </c>
      <c r="E58" s="1558"/>
      <c r="F58" s="1559" t="s">
        <v>1456</v>
      </c>
      <c r="G58" s="1560" t="s">
        <v>1457</v>
      </c>
      <c r="H58" s="1558" t="s">
        <v>1458</v>
      </c>
      <c r="I58" s="1558" t="s">
        <v>1459</v>
      </c>
      <c r="J58" s="1558"/>
    </row>
    <row r="59" spans="1:10" s="262" customFormat="1" ht="156.75" customHeight="1" x14ac:dyDescent="0.2">
      <c r="A59" s="1561"/>
      <c r="B59" s="1558" t="s">
        <v>100</v>
      </c>
      <c r="C59" s="1558" t="s">
        <v>250</v>
      </c>
      <c r="D59" s="1563" t="s">
        <v>2174</v>
      </c>
      <c r="E59" s="1563" t="s">
        <v>2796</v>
      </c>
      <c r="F59" s="1559" t="s">
        <v>1462</v>
      </c>
      <c r="G59" s="1560" t="s">
        <v>1461</v>
      </c>
      <c r="H59" s="1558" t="s">
        <v>1463</v>
      </c>
      <c r="I59" s="1558" t="s">
        <v>2512</v>
      </c>
      <c r="J59" s="1558" t="s">
        <v>2795</v>
      </c>
    </row>
    <row r="60" spans="1:10" s="262" customFormat="1" ht="44.25" customHeight="1" x14ac:dyDescent="0.2">
      <c r="A60" s="1561"/>
      <c r="B60" s="1558" t="s">
        <v>102</v>
      </c>
      <c r="C60" s="1558" t="s">
        <v>103</v>
      </c>
      <c r="D60" s="1558" t="s">
        <v>226</v>
      </c>
      <c r="E60" s="1558"/>
      <c r="F60" s="1559" t="s">
        <v>1464</v>
      </c>
      <c r="G60" s="1560" t="s">
        <v>1465</v>
      </c>
      <c r="H60" s="1558" t="s">
        <v>1466</v>
      </c>
      <c r="I60" s="1558" t="s">
        <v>1467</v>
      </c>
      <c r="J60" s="1558"/>
    </row>
    <row r="61" spans="1:10" s="262" customFormat="1" ht="22.5" x14ac:dyDescent="0.2">
      <c r="A61" s="1562"/>
      <c r="B61" s="1563" t="s">
        <v>383</v>
      </c>
      <c r="C61" s="1558" t="s">
        <v>990</v>
      </c>
      <c r="D61" s="1567" t="s">
        <v>253</v>
      </c>
      <c r="E61" s="1558"/>
      <c r="F61" s="1559" t="s">
        <v>1468</v>
      </c>
      <c r="G61" s="1106" t="s">
        <v>1469</v>
      </c>
      <c r="H61" s="1558" t="s">
        <v>1470</v>
      </c>
      <c r="I61" s="1567" t="s">
        <v>1471</v>
      </c>
      <c r="J61" s="1558"/>
    </row>
    <row r="62" spans="1:10" s="262" customFormat="1" ht="24" customHeight="1" x14ac:dyDescent="0.2">
      <c r="A62" s="1562"/>
      <c r="B62" s="1563" t="s">
        <v>355</v>
      </c>
      <c r="C62" s="1558" t="s">
        <v>990</v>
      </c>
      <c r="D62" s="1567" t="s">
        <v>253</v>
      </c>
      <c r="E62" s="1558"/>
      <c r="F62" s="1559" t="s">
        <v>1472</v>
      </c>
      <c r="G62" s="1106" t="s">
        <v>1473</v>
      </c>
      <c r="H62" s="1558" t="s">
        <v>1474</v>
      </c>
      <c r="I62" s="1567" t="s">
        <v>1471</v>
      </c>
      <c r="J62" s="1558"/>
    </row>
    <row r="63" spans="1:10" s="262" customFormat="1" ht="45" x14ac:dyDescent="0.2">
      <c r="A63" s="1561"/>
      <c r="B63" s="1558" t="s">
        <v>388</v>
      </c>
      <c r="C63" s="1558" t="s">
        <v>192</v>
      </c>
      <c r="D63" s="1558" t="s">
        <v>29</v>
      </c>
      <c r="E63" s="1558"/>
      <c r="F63" s="1559" t="s">
        <v>1475</v>
      </c>
      <c r="G63" s="1560" t="s">
        <v>1476</v>
      </c>
      <c r="H63" s="1558" t="s">
        <v>1477</v>
      </c>
      <c r="I63" s="1558" t="s">
        <v>1325</v>
      </c>
      <c r="J63" s="1558"/>
    </row>
    <row r="64" spans="1:10" s="262" customFormat="1" ht="56.25" x14ac:dyDescent="0.2">
      <c r="A64" s="1561"/>
      <c r="B64" s="1558" t="s">
        <v>384</v>
      </c>
      <c r="C64" s="1558" t="s">
        <v>207</v>
      </c>
      <c r="D64" s="1558" t="s">
        <v>254</v>
      </c>
      <c r="E64" s="1558"/>
      <c r="F64" s="1559" t="s">
        <v>1478</v>
      </c>
      <c r="G64" s="1560" t="s">
        <v>1479</v>
      </c>
      <c r="H64" s="1558" t="s">
        <v>1480</v>
      </c>
      <c r="I64" s="1558" t="s">
        <v>1481</v>
      </c>
      <c r="J64" s="1558"/>
    </row>
    <row r="65" spans="1:10" s="262" customFormat="1" ht="61.9" customHeight="1" x14ac:dyDescent="0.2">
      <c r="A65" s="1561"/>
      <c r="B65" s="1558" t="s">
        <v>385</v>
      </c>
      <c r="C65" s="1558" t="s">
        <v>104</v>
      </c>
      <c r="D65" s="1558" t="s">
        <v>958</v>
      </c>
      <c r="E65" s="1558"/>
      <c r="F65" s="1559" t="s">
        <v>1482</v>
      </c>
      <c r="G65" s="1560" t="s">
        <v>1483</v>
      </c>
      <c r="H65" s="1558" t="s">
        <v>1484</v>
      </c>
      <c r="I65" s="1558" t="s">
        <v>1485</v>
      </c>
      <c r="J65" s="1558"/>
    </row>
    <row r="66" spans="1:10" s="262" customFormat="1" ht="33.75" x14ac:dyDescent="0.2">
      <c r="A66" s="1561"/>
      <c r="B66" s="1558" t="s">
        <v>326</v>
      </c>
      <c r="C66" s="1558" t="s">
        <v>105</v>
      </c>
      <c r="D66" s="1558" t="s">
        <v>29</v>
      </c>
      <c r="E66" s="1558"/>
      <c r="F66" s="1559" t="s">
        <v>1486</v>
      </c>
      <c r="G66" s="1560" t="s">
        <v>1487</v>
      </c>
      <c r="H66" s="1558" t="s">
        <v>1488</v>
      </c>
      <c r="I66" s="1558" t="s">
        <v>1325</v>
      </c>
      <c r="J66" s="1558"/>
    </row>
    <row r="67" spans="1:10" s="262" customFormat="1" ht="38.25" customHeight="1" x14ac:dyDescent="0.2">
      <c r="A67" s="1561"/>
      <c r="B67" s="1558" t="s">
        <v>386</v>
      </c>
      <c r="C67" s="1558" t="s">
        <v>106</v>
      </c>
      <c r="D67" s="1558" t="s">
        <v>40</v>
      </c>
      <c r="E67" s="1558"/>
      <c r="F67" s="1559" t="s">
        <v>1489</v>
      </c>
      <c r="G67" s="1560" t="s">
        <v>1490</v>
      </c>
      <c r="H67" s="1558" t="s">
        <v>1491</v>
      </c>
      <c r="I67" s="1558" t="s">
        <v>1492</v>
      </c>
      <c r="J67" s="1558"/>
    </row>
    <row r="68" spans="1:10" s="262" customFormat="1" ht="124.5" customHeight="1" x14ac:dyDescent="0.2">
      <c r="A68" s="1561"/>
      <c r="B68" s="1558" t="s">
        <v>107</v>
      </c>
      <c r="C68" s="1558" t="s">
        <v>683</v>
      </c>
      <c r="D68" s="1558" t="s">
        <v>719</v>
      </c>
      <c r="E68" s="1558"/>
      <c r="F68" s="1559" t="s">
        <v>1493</v>
      </c>
      <c r="G68" s="1560" t="s">
        <v>1494</v>
      </c>
      <c r="H68" s="1558" t="s">
        <v>1495</v>
      </c>
      <c r="I68" s="1558" t="s">
        <v>1496</v>
      </c>
      <c r="J68" s="1558"/>
    </row>
    <row r="69" spans="1:10" s="262" customFormat="1" ht="37.5" customHeight="1" x14ac:dyDescent="0.2">
      <c r="A69" s="1561"/>
      <c r="B69" s="1558" t="s">
        <v>387</v>
      </c>
      <c r="C69" s="1558" t="s">
        <v>108</v>
      </c>
      <c r="D69" s="1558" t="s">
        <v>29</v>
      </c>
      <c r="E69" s="1558"/>
      <c r="F69" s="1559" t="s">
        <v>1497</v>
      </c>
      <c r="G69" s="1560" t="s">
        <v>1498</v>
      </c>
      <c r="H69" s="1558" t="s">
        <v>1499</v>
      </c>
      <c r="I69" s="1558" t="s">
        <v>1325</v>
      </c>
      <c r="J69" s="1558"/>
    </row>
    <row r="70" spans="1:10" s="262" customFormat="1" ht="45" x14ac:dyDescent="0.2">
      <c r="A70" s="1561"/>
      <c r="B70" s="1558" t="s">
        <v>109</v>
      </c>
      <c r="C70" s="1558" t="s">
        <v>110</v>
      </c>
      <c r="D70" s="1558" t="s">
        <v>720</v>
      </c>
      <c r="E70" s="1558"/>
      <c r="F70" s="1559" t="s">
        <v>1500</v>
      </c>
      <c r="G70" s="1560" t="s">
        <v>1501</v>
      </c>
      <c r="H70" s="1558" t="s">
        <v>1502</v>
      </c>
      <c r="I70" s="1558" t="s">
        <v>1503</v>
      </c>
      <c r="J70" s="1558"/>
    </row>
    <row r="71" spans="1:10" s="262" customFormat="1" ht="33.75" x14ac:dyDescent="0.2">
      <c r="A71" s="1561"/>
      <c r="B71" s="1558" t="s">
        <v>357</v>
      </c>
      <c r="C71" s="1558" t="s">
        <v>111</v>
      </c>
      <c r="D71" s="1558" t="s">
        <v>38</v>
      </c>
      <c r="E71" s="1558"/>
      <c r="F71" s="1559" t="s">
        <v>1504</v>
      </c>
      <c r="G71" s="1560" t="s">
        <v>1505</v>
      </c>
      <c r="H71" s="1558" t="s">
        <v>1506</v>
      </c>
      <c r="I71" s="1558" t="s">
        <v>1325</v>
      </c>
      <c r="J71" s="1558"/>
    </row>
    <row r="72" spans="1:10" s="262" customFormat="1" ht="36" customHeight="1" x14ac:dyDescent="0.2">
      <c r="A72" s="1561"/>
      <c r="B72" s="1558" t="s">
        <v>390</v>
      </c>
      <c r="C72" s="1558" t="s">
        <v>281</v>
      </c>
      <c r="D72" s="1563" t="s">
        <v>957</v>
      </c>
      <c r="E72" s="1558"/>
      <c r="F72" s="1559" t="s">
        <v>1507</v>
      </c>
      <c r="G72" s="1560" t="s">
        <v>1508</v>
      </c>
      <c r="H72" s="1558" t="s">
        <v>1509</v>
      </c>
      <c r="I72" s="1563" t="s">
        <v>1510</v>
      </c>
      <c r="J72" s="1558"/>
    </row>
    <row r="73" spans="1:10" s="262" customFormat="1" ht="81" customHeight="1" x14ac:dyDescent="0.2">
      <c r="A73" s="1561"/>
      <c r="B73" s="1558" t="s">
        <v>389</v>
      </c>
      <c r="C73" s="1558" t="s">
        <v>282</v>
      </c>
      <c r="D73" s="1558" t="s">
        <v>29</v>
      </c>
      <c r="E73" s="1558"/>
      <c r="F73" s="1559" t="s">
        <v>1511</v>
      </c>
      <c r="G73" s="1560" t="s">
        <v>1513</v>
      </c>
      <c r="H73" s="1558" t="s">
        <v>1515</v>
      </c>
      <c r="I73" s="1558" t="s">
        <v>1325</v>
      </c>
      <c r="J73" s="1558"/>
    </row>
    <row r="74" spans="1:10" s="262" customFormat="1" ht="106.5" customHeight="1" x14ac:dyDescent="0.2">
      <c r="A74" s="1561"/>
      <c r="B74" s="1558" t="s">
        <v>246</v>
      </c>
      <c r="C74" s="1558" t="s">
        <v>721</v>
      </c>
      <c r="D74" s="1563" t="s">
        <v>2629</v>
      </c>
      <c r="E74" s="1563" t="s">
        <v>2623</v>
      </c>
      <c r="F74" s="1559" t="s">
        <v>34</v>
      </c>
      <c r="G74" s="1560" t="s">
        <v>1512</v>
      </c>
      <c r="H74" s="1558" t="s">
        <v>1514</v>
      </c>
      <c r="I74" s="1577" t="s">
        <v>2907</v>
      </c>
      <c r="J74" s="1577" t="s">
        <v>2639</v>
      </c>
    </row>
    <row r="75" spans="1:10" s="262" customFormat="1" ht="130.5" customHeight="1" x14ac:dyDescent="0.2">
      <c r="A75" s="1561"/>
      <c r="B75" s="1558" t="s">
        <v>238</v>
      </c>
      <c r="C75" s="1558" t="s">
        <v>249</v>
      </c>
      <c r="D75" s="1563" t="s">
        <v>3503</v>
      </c>
      <c r="E75" s="1563" t="s">
        <v>2625</v>
      </c>
      <c r="F75" s="1559" t="s">
        <v>35</v>
      </c>
      <c r="G75" s="1560" t="s">
        <v>1516</v>
      </c>
      <c r="H75" s="1558" t="s">
        <v>1517</v>
      </c>
      <c r="I75" s="1563" t="s">
        <v>2640</v>
      </c>
      <c r="J75" s="1563" t="s">
        <v>2634</v>
      </c>
    </row>
    <row r="76" spans="1:10" s="262" customFormat="1" ht="128.25" customHeight="1" x14ac:dyDescent="0.2">
      <c r="A76" s="1561"/>
      <c r="B76" s="1558" t="s">
        <v>648</v>
      </c>
      <c r="C76" s="1563" t="s">
        <v>2630</v>
      </c>
      <c r="D76" s="1563" t="s">
        <v>3504</v>
      </c>
      <c r="E76" s="1563" t="s">
        <v>2626</v>
      </c>
      <c r="F76" s="1559" t="s">
        <v>237</v>
      </c>
      <c r="G76" s="1560" t="s">
        <v>1518</v>
      </c>
      <c r="H76" s="1558" t="s">
        <v>2642</v>
      </c>
      <c r="I76" s="1563" t="s">
        <v>2641</v>
      </c>
      <c r="J76" s="1563" t="s">
        <v>2635</v>
      </c>
    </row>
    <row r="77" spans="1:10" s="262" customFormat="1" ht="292.5" customHeight="1" x14ac:dyDescent="0.2">
      <c r="A77" s="1561"/>
      <c r="B77" s="1577" t="s">
        <v>3279</v>
      </c>
      <c r="C77" s="1577" t="s">
        <v>3278</v>
      </c>
      <c r="D77" s="1577" t="s">
        <v>3277</v>
      </c>
      <c r="E77" s="1558" t="s">
        <v>232</v>
      </c>
      <c r="F77" s="1559" t="s">
        <v>36</v>
      </c>
      <c r="G77" s="1560" t="s">
        <v>1519</v>
      </c>
      <c r="H77" s="1558" t="s">
        <v>1520</v>
      </c>
      <c r="I77" s="1852" t="s">
        <v>3724</v>
      </c>
      <c r="J77" s="1558" t="s">
        <v>232</v>
      </c>
    </row>
    <row r="78" spans="1:10" s="262" customFormat="1" ht="22.5" x14ac:dyDescent="0.2">
      <c r="A78" s="1561"/>
      <c r="B78" s="1558" t="s">
        <v>240</v>
      </c>
      <c r="C78" s="1558" t="s">
        <v>115</v>
      </c>
      <c r="D78" s="1558" t="s">
        <v>722</v>
      </c>
      <c r="E78" s="1558" t="s">
        <v>231</v>
      </c>
      <c r="F78" s="1559" t="s">
        <v>1521</v>
      </c>
      <c r="G78" s="1560" t="s">
        <v>1522</v>
      </c>
      <c r="H78" s="1558" t="s">
        <v>1523</v>
      </c>
      <c r="I78" s="1558" t="s">
        <v>1524</v>
      </c>
      <c r="J78" s="1558" t="s">
        <v>231</v>
      </c>
    </row>
    <row r="79" spans="1:10" s="262" customFormat="1" ht="95.25" customHeight="1" x14ac:dyDescent="0.2">
      <c r="A79" s="1562"/>
      <c r="B79" s="1558" t="s">
        <v>241</v>
      </c>
      <c r="C79" s="1543" t="s">
        <v>1214</v>
      </c>
      <c r="D79" s="1563" t="s">
        <v>2631</v>
      </c>
      <c r="E79" s="1563" t="s">
        <v>2632</v>
      </c>
      <c r="F79" s="1559" t="s">
        <v>1525</v>
      </c>
      <c r="G79" s="1560" t="s">
        <v>1526</v>
      </c>
      <c r="H79" s="1543" t="s">
        <v>1527</v>
      </c>
      <c r="I79" s="1563" t="s">
        <v>2645</v>
      </c>
      <c r="J79" s="1563" t="s">
        <v>2643</v>
      </c>
    </row>
    <row r="80" spans="1:10" s="262" customFormat="1" ht="93.75" customHeight="1" x14ac:dyDescent="0.2">
      <c r="A80" s="1562"/>
      <c r="B80" s="1558" t="s">
        <v>248</v>
      </c>
      <c r="C80" s="1543" t="s">
        <v>1215</v>
      </c>
      <c r="D80" s="1563" t="s">
        <v>3505</v>
      </c>
      <c r="E80" s="1563" t="s">
        <v>2633</v>
      </c>
      <c r="F80" s="1559" t="s">
        <v>1528</v>
      </c>
      <c r="G80" s="1560" t="s">
        <v>1529</v>
      </c>
      <c r="H80" s="1543" t="s">
        <v>1530</v>
      </c>
      <c r="I80" s="1563" t="s">
        <v>2644</v>
      </c>
      <c r="J80" s="1563" t="s">
        <v>2643</v>
      </c>
    </row>
    <row r="81" spans="1:10" s="262" customFormat="1" ht="86.25" customHeight="1" x14ac:dyDescent="0.2">
      <c r="A81" s="1561"/>
      <c r="B81" s="1558" t="s">
        <v>242</v>
      </c>
      <c r="C81" s="1558" t="s">
        <v>380</v>
      </c>
      <c r="D81" s="1577" t="s">
        <v>3280</v>
      </c>
      <c r="E81" s="1558"/>
      <c r="F81" s="1559" t="s">
        <v>1531</v>
      </c>
      <c r="G81" s="1560" t="s">
        <v>1532</v>
      </c>
      <c r="H81" s="1558" t="s">
        <v>1533</v>
      </c>
      <c r="I81" s="1852" t="s">
        <v>3280</v>
      </c>
      <c r="J81" s="1558"/>
    </row>
    <row r="82" spans="1:10" s="262" customFormat="1" ht="33.75" x14ac:dyDescent="0.2">
      <c r="A82" s="1561"/>
      <c r="B82" s="1558" t="s">
        <v>243</v>
      </c>
      <c r="C82" s="1558" t="s">
        <v>193</v>
      </c>
      <c r="D82" s="1558" t="s">
        <v>29</v>
      </c>
      <c r="E82" s="1558"/>
      <c r="F82" s="1559" t="s">
        <v>1534</v>
      </c>
      <c r="G82" s="1560" t="s">
        <v>1535</v>
      </c>
      <c r="H82" s="1558" t="s">
        <v>1536</v>
      </c>
      <c r="I82" s="1558" t="s">
        <v>1325</v>
      </c>
      <c r="J82" s="1558"/>
    </row>
    <row r="83" spans="1:10" s="262" customFormat="1" ht="45" x14ac:dyDescent="0.2">
      <c r="A83" s="1561"/>
      <c r="B83" s="1558" t="s">
        <v>432</v>
      </c>
      <c r="C83" s="1558" t="s">
        <v>288</v>
      </c>
      <c r="D83" s="1558" t="s">
        <v>29</v>
      </c>
      <c r="E83" s="1558"/>
      <c r="F83" s="1559" t="s">
        <v>1537</v>
      </c>
      <c r="G83" s="1560" t="s">
        <v>1538</v>
      </c>
      <c r="H83" s="1558" t="s">
        <v>1539</v>
      </c>
      <c r="I83" s="1558" t="s">
        <v>1325</v>
      </c>
      <c r="J83" s="1558"/>
    </row>
    <row r="84" spans="1:10" s="262" customFormat="1" ht="45" x14ac:dyDescent="0.2">
      <c r="A84" s="1561"/>
      <c r="B84" s="1558" t="s">
        <v>429</v>
      </c>
      <c r="C84" s="1558" t="s">
        <v>430</v>
      </c>
      <c r="D84" s="1558" t="s">
        <v>670</v>
      </c>
      <c r="E84" s="1558"/>
      <c r="F84" s="1559" t="s">
        <v>1540</v>
      </c>
      <c r="G84" s="1560" t="s">
        <v>1541</v>
      </c>
      <c r="H84" s="1558" t="s">
        <v>1542</v>
      </c>
      <c r="I84" s="1558" t="s">
        <v>1543</v>
      </c>
      <c r="J84" s="1558"/>
    </row>
    <row r="85" spans="1:10" s="262" customFormat="1" ht="67.5" x14ac:dyDescent="0.2">
      <c r="A85" s="1561"/>
      <c r="B85" s="1558" t="s">
        <v>343</v>
      </c>
      <c r="C85" s="1558" t="s">
        <v>118</v>
      </c>
      <c r="D85" s="1558" t="s">
        <v>255</v>
      </c>
      <c r="E85" s="1558"/>
      <c r="F85" s="1559" t="s">
        <v>1544</v>
      </c>
      <c r="G85" s="1560" t="s">
        <v>1545</v>
      </c>
      <c r="H85" s="1558" t="s">
        <v>1546</v>
      </c>
      <c r="I85" s="1558" t="s">
        <v>1547</v>
      </c>
      <c r="J85" s="1558"/>
    </row>
    <row r="86" spans="1:10" s="262" customFormat="1" ht="148.5" customHeight="1" x14ac:dyDescent="0.2">
      <c r="A86" s="1561"/>
      <c r="B86" s="1558" t="s">
        <v>327</v>
      </c>
      <c r="C86" s="1558" t="s">
        <v>119</v>
      </c>
      <c r="D86" s="1558" t="s">
        <v>3525</v>
      </c>
      <c r="E86" s="1558"/>
      <c r="F86" s="1559" t="s">
        <v>1549</v>
      </c>
      <c r="G86" s="1560" t="s">
        <v>1548</v>
      </c>
      <c r="H86" s="1558" t="s">
        <v>1550</v>
      </c>
      <c r="I86" s="1558" t="s">
        <v>1551</v>
      </c>
      <c r="J86" s="1558"/>
    </row>
    <row r="87" spans="1:10" s="262" customFormat="1" ht="45" x14ac:dyDescent="0.2">
      <c r="A87" s="1562"/>
      <c r="B87" s="1563" t="s">
        <v>283</v>
      </c>
      <c r="C87" s="1558" t="s">
        <v>284</v>
      </c>
      <c r="D87" s="1577" t="s">
        <v>3281</v>
      </c>
      <c r="E87" s="1558"/>
      <c r="F87" s="1559" t="s">
        <v>1552</v>
      </c>
      <c r="G87" s="1106" t="s">
        <v>1553</v>
      </c>
      <c r="H87" s="1558" t="s">
        <v>1554</v>
      </c>
      <c r="I87" s="1852" t="s">
        <v>3725</v>
      </c>
      <c r="J87" s="1558"/>
    </row>
    <row r="88" spans="1:10" s="262" customFormat="1" ht="45" x14ac:dyDescent="0.2">
      <c r="A88" s="1562"/>
      <c r="B88" s="1563" t="s">
        <v>286</v>
      </c>
      <c r="C88" s="1558" t="s">
        <v>285</v>
      </c>
      <c r="D88" s="1563" t="s">
        <v>437</v>
      </c>
      <c r="E88" s="1558"/>
      <c r="F88" s="1559" t="s">
        <v>1555</v>
      </c>
      <c r="G88" s="1106" t="s">
        <v>1556</v>
      </c>
      <c r="H88" s="1558" t="s">
        <v>1557</v>
      </c>
      <c r="I88" s="1563" t="s">
        <v>1558</v>
      </c>
      <c r="J88" s="1558"/>
    </row>
    <row r="89" spans="1:10" s="262" customFormat="1" ht="45" x14ac:dyDescent="0.2">
      <c r="A89" s="1562"/>
      <c r="B89" s="1558" t="s">
        <v>377</v>
      </c>
      <c r="C89" s="1558" t="s">
        <v>122</v>
      </c>
      <c r="D89" s="1558" t="s">
        <v>1004</v>
      </c>
      <c r="E89" s="1558"/>
      <c r="F89" s="1559" t="s">
        <v>1559</v>
      </c>
      <c r="G89" s="1560" t="s">
        <v>1560</v>
      </c>
      <c r="H89" s="1558" t="s">
        <v>1561</v>
      </c>
      <c r="I89" s="1558" t="s">
        <v>1562</v>
      </c>
      <c r="J89" s="1558"/>
    </row>
    <row r="90" spans="1:10" s="262" customFormat="1" ht="61.5" customHeight="1" x14ac:dyDescent="0.2">
      <c r="A90" s="1562"/>
      <c r="B90" s="1558" t="s">
        <v>426</v>
      </c>
      <c r="C90" s="1558" t="s">
        <v>123</v>
      </c>
      <c r="D90" s="1558" t="s">
        <v>682</v>
      </c>
      <c r="E90" s="1558"/>
      <c r="F90" s="1559" t="s">
        <v>1563</v>
      </c>
      <c r="G90" s="1560" t="s">
        <v>1564</v>
      </c>
      <c r="H90" s="1558" t="s">
        <v>1565</v>
      </c>
      <c r="I90" s="1558" t="s">
        <v>1566</v>
      </c>
      <c r="J90" s="1558"/>
    </row>
    <row r="91" spans="1:10" s="262" customFormat="1" ht="36" customHeight="1" x14ac:dyDescent="0.2">
      <c r="A91" s="1562"/>
      <c r="B91" s="1558" t="s">
        <v>120</v>
      </c>
      <c r="C91" s="1558" t="s">
        <v>121</v>
      </c>
      <c r="D91" s="1558" t="s">
        <v>1005</v>
      </c>
      <c r="E91" s="1558"/>
      <c r="F91" s="1559" t="s">
        <v>1567</v>
      </c>
      <c r="G91" s="1560" t="s">
        <v>1568</v>
      </c>
      <c r="H91" s="1558" t="s">
        <v>1569</v>
      </c>
      <c r="I91" s="1558" t="s">
        <v>1570</v>
      </c>
      <c r="J91" s="1558"/>
    </row>
    <row r="92" spans="1:10" s="262" customFormat="1" ht="85.5" customHeight="1" x14ac:dyDescent="0.2">
      <c r="A92" s="1562"/>
      <c r="B92" s="1558" t="s">
        <v>397</v>
      </c>
      <c r="C92" s="1558" t="s">
        <v>124</v>
      </c>
      <c r="D92" s="1558" t="s">
        <v>723</v>
      </c>
      <c r="E92" s="1558"/>
      <c r="F92" s="1559" t="s">
        <v>1571</v>
      </c>
      <c r="G92" s="1560" t="s">
        <v>1572</v>
      </c>
      <c r="H92" s="1558" t="s">
        <v>1573</v>
      </c>
      <c r="I92" s="1558" t="s">
        <v>1574</v>
      </c>
      <c r="J92" s="1558"/>
    </row>
    <row r="93" spans="1:10" s="262" customFormat="1" ht="33.75" x14ac:dyDescent="0.2">
      <c r="A93" s="1562"/>
      <c r="B93" s="1558" t="s">
        <v>398</v>
      </c>
      <c r="C93" s="1558" t="s">
        <v>125</v>
      </c>
      <c r="D93" s="1558" t="s">
        <v>29</v>
      </c>
      <c r="E93" s="1558"/>
      <c r="F93" s="1559" t="s">
        <v>1575</v>
      </c>
      <c r="G93" s="1560" t="s">
        <v>1576</v>
      </c>
      <c r="H93" s="1558" t="s">
        <v>1577</v>
      </c>
      <c r="I93" s="1558" t="s">
        <v>1325</v>
      </c>
      <c r="J93" s="1558"/>
    </row>
    <row r="94" spans="1:10" s="262" customFormat="1" ht="101.25" customHeight="1" x14ac:dyDescent="0.2">
      <c r="A94" s="1562"/>
      <c r="B94" s="1558" t="s">
        <v>674</v>
      </c>
      <c r="C94" s="1558" t="s">
        <v>127</v>
      </c>
      <c r="D94" s="1558" t="s">
        <v>3506</v>
      </c>
      <c r="E94" s="1558"/>
      <c r="F94" s="1559" t="s">
        <v>1578</v>
      </c>
      <c r="G94" s="1560" t="s">
        <v>1579</v>
      </c>
      <c r="H94" s="1558" t="s">
        <v>1580</v>
      </c>
      <c r="I94" s="1558" t="s">
        <v>1581</v>
      </c>
      <c r="J94" s="1558"/>
    </row>
    <row r="95" spans="1:10" s="262" customFormat="1" ht="33.75" x14ac:dyDescent="0.2">
      <c r="A95" s="1562"/>
      <c r="B95" s="1558" t="s">
        <v>401</v>
      </c>
      <c r="C95" s="1558" t="s">
        <v>126</v>
      </c>
      <c r="D95" s="1558" t="s">
        <v>128</v>
      </c>
      <c r="E95" s="1558"/>
      <c r="F95" s="1559" t="s">
        <v>1582</v>
      </c>
      <c r="G95" s="1560" t="s">
        <v>1583</v>
      </c>
      <c r="H95" s="1558" t="s">
        <v>1584</v>
      </c>
      <c r="I95" s="1558" t="s">
        <v>1585</v>
      </c>
      <c r="J95" s="1558"/>
    </row>
    <row r="96" spans="1:10" s="262" customFormat="1" ht="56.25" x14ac:dyDescent="0.2">
      <c r="A96" s="1562"/>
      <c r="B96" s="1558" t="s">
        <v>675</v>
      </c>
      <c r="C96" s="1558" t="s">
        <v>3512</v>
      </c>
      <c r="D96" s="1558" t="s">
        <v>724</v>
      </c>
      <c r="E96" s="1558"/>
      <c r="F96" s="1559" t="s">
        <v>1586</v>
      </c>
      <c r="G96" s="1560" t="s">
        <v>1587</v>
      </c>
      <c r="H96" s="1558" t="s">
        <v>1588</v>
      </c>
      <c r="I96" s="1558" t="s">
        <v>1589</v>
      </c>
      <c r="J96" s="1558"/>
    </row>
    <row r="97" spans="1:19" s="262" customFormat="1" ht="33.75" x14ac:dyDescent="0.2">
      <c r="A97" s="1561"/>
      <c r="B97" s="1558" t="s">
        <v>402</v>
      </c>
      <c r="C97" s="1558" t="s">
        <v>129</v>
      </c>
      <c r="D97" s="1558" t="s">
        <v>29</v>
      </c>
      <c r="E97" s="1558"/>
      <c r="F97" s="1559" t="s">
        <v>1590</v>
      </c>
      <c r="G97" s="1560" t="s">
        <v>1591</v>
      </c>
      <c r="H97" s="1558" t="s">
        <v>1592</v>
      </c>
      <c r="I97" s="1558" t="s">
        <v>1325</v>
      </c>
      <c r="J97" s="1558"/>
    </row>
    <row r="98" spans="1:19" s="262" customFormat="1" ht="33.75" x14ac:dyDescent="0.2">
      <c r="A98" s="1561"/>
      <c r="B98" s="1558" t="s">
        <v>400</v>
      </c>
      <c r="C98" s="1558" t="s">
        <v>130</v>
      </c>
      <c r="D98" s="1558" t="s">
        <v>29</v>
      </c>
      <c r="E98" s="1558"/>
      <c r="F98" s="1559" t="s">
        <v>1593</v>
      </c>
      <c r="G98" s="1560" t="s">
        <v>1594</v>
      </c>
      <c r="H98" s="1558" t="s">
        <v>1595</v>
      </c>
      <c r="I98" s="1558" t="s">
        <v>1325</v>
      </c>
      <c r="J98" s="1558"/>
    </row>
    <row r="99" spans="1:19" s="262" customFormat="1" ht="78.75" x14ac:dyDescent="0.2">
      <c r="A99" s="1561"/>
      <c r="B99" s="1558" t="s">
        <v>676</v>
      </c>
      <c r="C99" s="1558" t="s">
        <v>3513</v>
      </c>
      <c r="D99" s="1558" t="s">
        <v>29</v>
      </c>
      <c r="E99" s="1558"/>
      <c r="F99" s="1559" t="s">
        <v>1596</v>
      </c>
      <c r="G99" s="1560" t="s">
        <v>1597</v>
      </c>
      <c r="H99" s="1558" t="s">
        <v>1598</v>
      </c>
      <c r="I99" s="1558" t="s">
        <v>1599</v>
      </c>
      <c r="J99" s="1558"/>
    </row>
    <row r="100" spans="1:19" s="262" customFormat="1" ht="45" x14ac:dyDescent="0.2">
      <c r="A100" s="1561"/>
      <c r="B100" s="1558" t="s">
        <v>131</v>
      </c>
      <c r="C100" s="1558" t="s">
        <v>132</v>
      </c>
      <c r="D100" s="1558" t="s">
        <v>652</v>
      </c>
      <c r="E100" s="1558"/>
      <c r="F100" s="1559" t="s">
        <v>1600</v>
      </c>
      <c r="G100" s="1560" t="s">
        <v>1601</v>
      </c>
      <c r="H100" s="1558" t="s">
        <v>1602</v>
      </c>
      <c r="I100" s="1558" t="s">
        <v>1603</v>
      </c>
      <c r="J100" s="1558"/>
    </row>
    <row r="101" spans="1:19" s="262" customFormat="1" ht="33.75" x14ac:dyDescent="0.2">
      <c r="A101" s="1561"/>
      <c r="B101" s="1558" t="s">
        <v>133</v>
      </c>
      <c r="C101" s="1558" t="s">
        <v>134</v>
      </c>
      <c r="D101" s="1558" t="s">
        <v>29</v>
      </c>
      <c r="E101" s="1558"/>
      <c r="F101" s="1559" t="s">
        <v>1604</v>
      </c>
      <c r="G101" s="1560" t="s">
        <v>1605</v>
      </c>
      <c r="H101" s="1558" t="s">
        <v>1606</v>
      </c>
      <c r="I101" s="1558" t="s">
        <v>1325</v>
      </c>
      <c r="J101" s="1558"/>
    </row>
    <row r="102" spans="1:19" s="262" customFormat="1" ht="33.75" x14ac:dyDescent="0.2">
      <c r="A102" s="1561"/>
      <c r="B102" s="1558" t="s">
        <v>135</v>
      </c>
      <c r="C102" s="1558" t="s">
        <v>136</v>
      </c>
      <c r="D102" s="1558" t="s">
        <v>653</v>
      </c>
      <c r="E102" s="1558"/>
      <c r="F102" s="1559" t="s">
        <v>1607</v>
      </c>
      <c r="G102" s="1560" t="s">
        <v>1608</v>
      </c>
      <c r="H102" s="1558" t="s">
        <v>1609</v>
      </c>
      <c r="I102" s="1558" t="s">
        <v>1610</v>
      </c>
      <c r="J102" s="1558"/>
    </row>
    <row r="103" spans="1:19" s="262" customFormat="1" ht="33.75" x14ac:dyDescent="0.2">
      <c r="A103" s="1561"/>
      <c r="B103" s="1558" t="s">
        <v>138</v>
      </c>
      <c r="C103" s="1558" t="s">
        <v>139</v>
      </c>
      <c r="D103" s="1558" t="s">
        <v>128</v>
      </c>
      <c r="E103" s="1558"/>
      <c r="F103" s="1559" t="s">
        <v>1611</v>
      </c>
      <c r="G103" s="1560" t="s">
        <v>1612</v>
      </c>
      <c r="H103" s="1558" t="s">
        <v>1613</v>
      </c>
      <c r="I103" s="1558" t="s">
        <v>1614</v>
      </c>
      <c r="J103" s="1558"/>
    </row>
    <row r="104" spans="1:19" s="262" customFormat="1" ht="56.25" x14ac:dyDescent="0.2">
      <c r="A104" s="1561"/>
      <c r="B104" s="1558" t="s">
        <v>671</v>
      </c>
      <c r="C104" s="1558" t="s">
        <v>3514</v>
      </c>
      <c r="D104" s="1558" t="s">
        <v>137</v>
      </c>
      <c r="E104" s="1558"/>
      <c r="F104" s="1559" t="s">
        <v>1615</v>
      </c>
      <c r="G104" s="1560" t="s">
        <v>1616</v>
      </c>
      <c r="H104" s="1558" t="s">
        <v>1617</v>
      </c>
      <c r="I104" s="1558" t="s">
        <v>1618</v>
      </c>
      <c r="J104" s="1558"/>
    </row>
    <row r="105" spans="1:19" s="262" customFormat="1" ht="33.75" x14ac:dyDescent="0.2">
      <c r="A105" s="1561"/>
      <c r="B105" s="1558" t="s">
        <v>140</v>
      </c>
      <c r="C105" s="1558" t="s">
        <v>141</v>
      </c>
      <c r="D105" s="1558" t="s">
        <v>29</v>
      </c>
      <c r="E105" s="1558"/>
      <c r="F105" s="1559" t="s">
        <v>1619</v>
      </c>
      <c r="G105" s="1560" t="s">
        <v>1620</v>
      </c>
      <c r="H105" s="1558" t="s">
        <v>1621</v>
      </c>
      <c r="I105" s="1558" t="s">
        <v>1325</v>
      </c>
      <c r="J105" s="1558"/>
    </row>
    <row r="106" spans="1:19" s="262" customFormat="1" ht="33.75" x14ac:dyDescent="0.2">
      <c r="A106" s="1561"/>
      <c r="B106" s="1558" t="s">
        <v>142</v>
      </c>
      <c r="C106" s="1558" t="s">
        <v>143</v>
      </c>
      <c r="D106" s="1558" t="s">
        <v>29</v>
      </c>
      <c r="E106" s="1558"/>
      <c r="F106" s="1559" t="s">
        <v>1622</v>
      </c>
      <c r="G106" s="1560" t="s">
        <v>1623</v>
      </c>
      <c r="H106" s="1558" t="s">
        <v>1624</v>
      </c>
      <c r="I106" s="1558" t="s">
        <v>1325</v>
      </c>
      <c r="J106" s="1558"/>
    </row>
    <row r="107" spans="1:19" s="262" customFormat="1" ht="67.5" x14ac:dyDescent="0.2">
      <c r="A107" s="1561"/>
      <c r="B107" s="1558" t="s">
        <v>144</v>
      </c>
      <c r="C107" s="1558" t="s">
        <v>3515</v>
      </c>
      <c r="D107" s="1558" t="s">
        <v>29</v>
      </c>
      <c r="E107" s="1558"/>
      <c r="F107" s="1559" t="s">
        <v>1625</v>
      </c>
      <c r="G107" s="1560" t="s">
        <v>1628</v>
      </c>
      <c r="H107" s="1558" t="s">
        <v>1627</v>
      </c>
      <c r="I107" s="1558" t="s">
        <v>1325</v>
      </c>
      <c r="J107" s="1558"/>
    </row>
    <row r="108" spans="1:19" s="262" customFormat="1" ht="67.5" x14ac:dyDescent="0.2">
      <c r="A108" s="1561"/>
      <c r="B108" s="1558" t="s">
        <v>403</v>
      </c>
      <c r="C108" s="1558" t="s">
        <v>145</v>
      </c>
      <c r="D108" s="1558" t="s">
        <v>672</v>
      </c>
      <c r="E108" s="1558"/>
      <c r="F108" s="1559" t="s">
        <v>1626</v>
      </c>
      <c r="G108" s="1560" t="s">
        <v>1629</v>
      </c>
      <c r="H108" s="1558" t="s">
        <v>1630</v>
      </c>
      <c r="I108" s="1558" t="s">
        <v>1631</v>
      </c>
      <c r="J108" s="1558"/>
    </row>
    <row r="109" spans="1:19" s="1550" customFormat="1" ht="33.75" x14ac:dyDescent="0.2">
      <c r="A109" s="1561"/>
      <c r="B109" s="1558" t="s">
        <v>404</v>
      </c>
      <c r="C109" s="1558" t="s">
        <v>147</v>
      </c>
      <c r="D109" s="1558" t="s">
        <v>29</v>
      </c>
      <c r="E109" s="1558"/>
      <c r="F109" s="1559" t="s">
        <v>1632</v>
      </c>
      <c r="G109" s="1560" t="s">
        <v>1633</v>
      </c>
      <c r="H109" s="1558" t="s">
        <v>1634</v>
      </c>
      <c r="I109" s="1558" t="s">
        <v>1325</v>
      </c>
      <c r="J109" s="1558"/>
      <c r="K109" s="262"/>
      <c r="L109" s="262"/>
      <c r="M109" s="262"/>
      <c r="N109" s="262"/>
      <c r="O109" s="262"/>
      <c r="P109" s="262"/>
      <c r="Q109" s="262"/>
      <c r="R109" s="262"/>
      <c r="S109" s="262"/>
    </row>
    <row r="110" spans="1:19" s="262" customFormat="1" ht="67.5" x14ac:dyDescent="0.2">
      <c r="A110" s="1561"/>
      <c r="B110" s="1558" t="s">
        <v>700</v>
      </c>
      <c r="C110" s="1558" t="s">
        <v>148</v>
      </c>
      <c r="D110" s="1558" t="s">
        <v>3507</v>
      </c>
      <c r="E110" s="1558"/>
      <c r="F110" s="1559" t="s">
        <v>1635</v>
      </c>
      <c r="G110" s="1560" t="s">
        <v>1636</v>
      </c>
      <c r="H110" s="1558" t="s">
        <v>1637</v>
      </c>
      <c r="I110" s="1558" t="s">
        <v>1638</v>
      </c>
      <c r="J110" s="1558"/>
      <c r="K110" s="1550"/>
      <c r="L110" s="1550"/>
      <c r="M110" s="1550"/>
      <c r="N110" s="1550"/>
      <c r="O110" s="1550"/>
      <c r="P110" s="1550"/>
      <c r="Q110" s="1550"/>
      <c r="R110" s="1550"/>
      <c r="S110" s="1550"/>
    </row>
    <row r="111" spans="1:19" s="262" customFormat="1" ht="33.75" x14ac:dyDescent="0.2">
      <c r="A111" s="1561"/>
      <c r="B111" s="1558" t="s">
        <v>406</v>
      </c>
      <c r="C111" s="1558" t="s">
        <v>149</v>
      </c>
      <c r="D111" s="1558" t="s">
        <v>128</v>
      </c>
      <c r="E111" s="1558"/>
      <c r="F111" s="1559" t="s">
        <v>1640</v>
      </c>
      <c r="G111" s="1560" t="s">
        <v>1639</v>
      </c>
      <c r="H111" s="1558" t="s">
        <v>1641</v>
      </c>
      <c r="I111" s="1558" t="s">
        <v>1614</v>
      </c>
      <c r="J111" s="1558"/>
    </row>
    <row r="112" spans="1:19" s="262" customFormat="1" ht="56.25" x14ac:dyDescent="0.2">
      <c r="A112" s="1561"/>
      <c r="B112" s="1558" t="s">
        <v>677</v>
      </c>
      <c r="C112" s="1558" t="s">
        <v>3516</v>
      </c>
      <c r="D112" s="1558" t="s">
        <v>150</v>
      </c>
      <c r="E112" s="1558"/>
      <c r="F112" s="1559" t="s">
        <v>1642</v>
      </c>
      <c r="G112" s="1560" t="s">
        <v>1643</v>
      </c>
      <c r="H112" s="1558" t="s">
        <v>1644</v>
      </c>
      <c r="I112" s="1558" t="s">
        <v>1645</v>
      </c>
      <c r="J112" s="1558"/>
    </row>
    <row r="113" spans="1:19" s="262" customFormat="1" ht="33.75" x14ac:dyDescent="0.2">
      <c r="A113" s="1561"/>
      <c r="B113" s="1558" t="s">
        <v>405</v>
      </c>
      <c r="C113" s="1558" t="s">
        <v>151</v>
      </c>
      <c r="D113" s="1558" t="s">
        <v>29</v>
      </c>
      <c r="E113" s="1558"/>
      <c r="F113" s="1559" t="s">
        <v>1646</v>
      </c>
      <c r="G113" s="1560" t="s">
        <v>1647</v>
      </c>
      <c r="H113" s="1558" t="s">
        <v>1648</v>
      </c>
      <c r="I113" s="1558" t="s">
        <v>1325</v>
      </c>
      <c r="J113" s="1558"/>
    </row>
    <row r="114" spans="1:19" s="262" customFormat="1" ht="33.75" x14ac:dyDescent="0.2">
      <c r="A114" s="1561"/>
      <c r="B114" s="1558" t="s">
        <v>1006</v>
      </c>
      <c r="C114" s="1558" t="s">
        <v>152</v>
      </c>
      <c r="D114" s="1558" t="s">
        <v>29</v>
      </c>
      <c r="E114" s="1558"/>
      <c r="F114" s="1559" t="s">
        <v>1649</v>
      </c>
      <c r="G114" s="1560" t="s">
        <v>1650</v>
      </c>
      <c r="H114" s="1558" t="s">
        <v>1651</v>
      </c>
      <c r="I114" s="1558" t="s">
        <v>1325</v>
      </c>
      <c r="J114" s="1558"/>
    </row>
    <row r="115" spans="1:19" s="262" customFormat="1" ht="67.150000000000006" customHeight="1" x14ac:dyDescent="0.2">
      <c r="A115" s="1561"/>
      <c r="B115" s="1558" t="s">
        <v>904</v>
      </c>
      <c r="C115" s="1558" t="s">
        <v>3517</v>
      </c>
      <c r="D115" s="1558" t="s">
        <v>29</v>
      </c>
      <c r="E115" s="1558"/>
      <c r="F115" s="1559" t="s">
        <v>1652</v>
      </c>
      <c r="G115" s="1560" t="s">
        <v>1653</v>
      </c>
      <c r="H115" s="1558" t="s">
        <v>1654</v>
      </c>
      <c r="I115" s="1558" t="s">
        <v>1325</v>
      </c>
      <c r="J115" s="1558"/>
    </row>
    <row r="116" spans="1:19" s="262" customFormat="1" ht="45" x14ac:dyDescent="0.2">
      <c r="A116" s="1561"/>
      <c r="B116" s="1558" t="s">
        <v>153</v>
      </c>
      <c r="C116" s="1558" t="s">
        <v>154</v>
      </c>
      <c r="D116" s="1558" t="s">
        <v>673</v>
      </c>
      <c r="E116" s="1558"/>
      <c r="F116" s="1559" t="s">
        <v>1655</v>
      </c>
      <c r="G116" s="1560" t="s">
        <v>1656</v>
      </c>
      <c r="H116" s="1558" t="s">
        <v>1657</v>
      </c>
      <c r="I116" s="1558" t="s">
        <v>1658</v>
      </c>
      <c r="J116" s="1558"/>
    </row>
    <row r="117" spans="1:19" s="1550" customFormat="1" ht="33.75" x14ac:dyDescent="0.2">
      <c r="A117" s="1561"/>
      <c r="B117" s="1558" t="s">
        <v>185</v>
      </c>
      <c r="C117" s="1558" t="s">
        <v>155</v>
      </c>
      <c r="D117" s="1558" t="s">
        <v>29</v>
      </c>
      <c r="E117" s="1558"/>
      <c r="F117" s="1559" t="s">
        <v>1659</v>
      </c>
      <c r="G117" s="1560" t="s">
        <v>1660</v>
      </c>
      <c r="H117" s="1558" t="s">
        <v>1661</v>
      </c>
      <c r="I117" s="1558" t="s">
        <v>1325</v>
      </c>
      <c r="J117" s="1558"/>
      <c r="K117" s="262"/>
      <c r="L117" s="262"/>
      <c r="M117" s="262"/>
      <c r="N117" s="262"/>
      <c r="O117" s="262"/>
      <c r="P117" s="262"/>
      <c r="Q117" s="262"/>
      <c r="R117" s="262"/>
      <c r="S117" s="262"/>
    </row>
    <row r="118" spans="1:19" s="262" customFormat="1" ht="33.75" x14ac:dyDescent="0.2">
      <c r="A118" s="1561"/>
      <c r="B118" s="1558" t="s">
        <v>186</v>
      </c>
      <c r="C118" s="1558" t="s">
        <v>156</v>
      </c>
      <c r="D118" s="1558" t="s">
        <v>654</v>
      </c>
      <c r="E118" s="1558"/>
      <c r="F118" s="1559" t="s">
        <v>1662</v>
      </c>
      <c r="G118" s="1560" t="s">
        <v>1663</v>
      </c>
      <c r="H118" s="1558" t="s">
        <v>1664</v>
      </c>
      <c r="I118" s="1558" t="s">
        <v>1665</v>
      </c>
      <c r="J118" s="1558"/>
      <c r="K118" s="1550"/>
      <c r="L118" s="1550"/>
      <c r="M118" s="1550"/>
      <c r="N118" s="1550"/>
      <c r="O118" s="1550"/>
      <c r="P118" s="1550"/>
      <c r="Q118" s="1550"/>
      <c r="R118" s="1550"/>
      <c r="S118" s="1550"/>
    </row>
    <row r="119" spans="1:19" s="262" customFormat="1" ht="33.75" x14ac:dyDescent="0.2">
      <c r="A119" s="1561"/>
      <c r="B119" s="1558" t="s">
        <v>187</v>
      </c>
      <c r="C119" s="1558" t="s">
        <v>157</v>
      </c>
      <c r="D119" s="1558" t="s">
        <v>128</v>
      </c>
      <c r="E119" s="1558"/>
      <c r="F119" s="1559" t="s">
        <v>1666</v>
      </c>
      <c r="G119" s="1560" t="s">
        <v>1667</v>
      </c>
      <c r="H119" s="1558" t="s">
        <v>1668</v>
      </c>
      <c r="I119" s="1558" t="s">
        <v>1669</v>
      </c>
      <c r="J119" s="1558"/>
    </row>
    <row r="120" spans="1:19" s="262" customFormat="1" ht="56.25" x14ac:dyDescent="0.2">
      <c r="A120" s="1561"/>
      <c r="B120" s="1558" t="s">
        <v>224</v>
      </c>
      <c r="C120" s="1558" t="s">
        <v>3518</v>
      </c>
      <c r="D120" s="1558" t="s">
        <v>160</v>
      </c>
      <c r="E120" s="1558"/>
      <c r="F120" s="1559" t="s">
        <v>1670</v>
      </c>
      <c r="G120" s="1560" t="s">
        <v>1671</v>
      </c>
      <c r="H120" s="1558" t="s">
        <v>1672</v>
      </c>
      <c r="I120" s="1558" t="s">
        <v>1673</v>
      </c>
      <c r="J120" s="1558"/>
    </row>
    <row r="121" spans="1:19" s="262" customFormat="1" ht="33.75" x14ac:dyDescent="0.2">
      <c r="A121" s="1561"/>
      <c r="B121" s="1558" t="s">
        <v>188</v>
      </c>
      <c r="C121" s="1558" t="s">
        <v>159</v>
      </c>
      <c r="D121" s="1558" t="s">
        <v>29</v>
      </c>
      <c r="E121" s="1558"/>
      <c r="F121" s="1559" t="s">
        <v>1674</v>
      </c>
      <c r="G121" s="1560" t="s">
        <v>1675</v>
      </c>
      <c r="H121" s="1558" t="s">
        <v>1676</v>
      </c>
      <c r="I121" s="1558" t="s">
        <v>1325</v>
      </c>
      <c r="J121" s="1558"/>
    </row>
    <row r="122" spans="1:19" s="262" customFormat="1" ht="33.75" x14ac:dyDescent="0.2">
      <c r="A122" s="1561"/>
      <c r="B122" s="1558" t="s">
        <v>189</v>
      </c>
      <c r="C122" s="1558" t="s">
        <v>161</v>
      </c>
      <c r="D122" s="1558" t="s">
        <v>29</v>
      </c>
      <c r="E122" s="1558"/>
      <c r="F122" s="1559" t="s">
        <v>1677</v>
      </c>
      <c r="G122" s="1560" t="s">
        <v>1678</v>
      </c>
      <c r="H122" s="1558" t="s">
        <v>1679</v>
      </c>
      <c r="I122" s="1558" t="s">
        <v>1325</v>
      </c>
      <c r="J122" s="1558"/>
    </row>
    <row r="123" spans="1:19" s="262" customFormat="1" ht="69.75" customHeight="1" x14ac:dyDescent="0.2">
      <c r="A123" s="1561"/>
      <c r="B123" s="1558" t="s">
        <v>190</v>
      </c>
      <c r="C123" s="1558" t="s">
        <v>3519</v>
      </c>
      <c r="D123" s="1558" t="s">
        <v>29</v>
      </c>
      <c r="E123" s="1558"/>
      <c r="F123" s="1559" t="s">
        <v>1680</v>
      </c>
      <c r="G123" s="1560" t="s">
        <v>1681</v>
      </c>
      <c r="H123" s="1558" t="s">
        <v>1682</v>
      </c>
      <c r="I123" s="1558" t="s">
        <v>1325</v>
      </c>
      <c r="J123" s="1558"/>
    </row>
    <row r="124" spans="1:19" s="262" customFormat="1" ht="45" x14ac:dyDescent="0.2">
      <c r="A124" s="1561"/>
      <c r="B124" s="1558" t="s">
        <v>163</v>
      </c>
      <c r="C124" s="1558" t="s">
        <v>162</v>
      </c>
      <c r="D124" s="1558" t="s">
        <v>4</v>
      </c>
      <c r="E124" s="1558"/>
      <c r="F124" s="1559" t="s">
        <v>1683</v>
      </c>
      <c r="G124" s="1560" t="s">
        <v>1684</v>
      </c>
      <c r="H124" s="1558" t="s">
        <v>1685</v>
      </c>
      <c r="I124" s="1558" t="s">
        <v>1686</v>
      </c>
      <c r="J124" s="1558"/>
    </row>
    <row r="125" spans="1:19" s="262" customFormat="1" ht="22.5" x14ac:dyDescent="0.2">
      <c r="A125" s="1561"/>
      <c r="B125" s="1558" t="s">
        <v>3486</v>
      </c>
      <c r="C125" s="1558" t="s">
        <v>164</v>
      </c>
      <c r="D125" s="1558" t="s">
        <v>29</v>
      </c>
      <c r="E125" s="1558"/>
      <c r="F125" s="1559" t="s">
        <v>1687</v>
      </c>
      <c r="G125" s="1560" t="s">
        <v>1688</v>
      </c>
      <c r="H125" s="262" t="s">
        <v>164</v>
      </c>
      <c r="I125" s="1558" t="s">
        <v>1325</v>
      </c>
      <c r="J125" s="1558"/>
    </row>
    <row r="126" spans="1:19" s="262" customFormat="1" ht="67.5" x14ac:dyDescent="0.2">
      <c r="A126" s="1561"/>
      <c r="B126" s="1558" t="s">
        <v>165</v>
      </c>
      <c r="C126" s="1558" t="s">
        <v>3520</v>
      </c>
      <c r="D126" s="1558" t="s">
        <v>668</v>
      </c>
      <c r="E126" s="1558"/>
      <c r="F126" s="1559" t="s">
        <v>1689</v>
      </c>
      <c r="G126" s="1560" t="s">
        <v>1690</v>
      </c>
      <c r="H126" s="1558" t="s">
        <v>1691</v>
      </c>
      <c r="I126" s="1558" t="s">
        <v>1692</v>
      </c>
      <c r="J126" s="1558"/>
    </row>
    <row r="127" spans="1:19" s="262" customFormat="1" ht="67.5" x14ac:dyDescent="0.2">
      <c r="A127" s="1561"/>
      <c r="B127" s="1558" t="s">
        <v>166</v>
      </c>
      <c r="C127" s="1558" t="s">
        <v>167</v>
      </c>
      <c r="D127" s="1568" t="s">
        <v>3521</v>
      </c>
      <c r="E127" s="1558"/>
      <c r="F127" s="1559" t="s">
        <v>1693</v>
      </c>
      <c r="G127" s="1560" t="s">
        <v>1694</v>
      </c>
      <c r="H127" s="1558" t="s">
        <v>1695</v>
      </c>
      <c r="I127" s="1568" t="s">
        <v>1696</v>
      </c>
      <c r="J127" s="1558"/>
    </row>
    <row r="128" spans="1:19" s="262" customFormat="1" ht="78.75" x14ac:dyDescent="0.2">
      <c r="A128" s="1561"/>
      <c r="B128" s="1558" t="s">
        <v>168</v>
      </c>
      <c r="C128" s="1558" t="s">
        <v>3522</v>
      </c>
      <c r="D128" s="1558" t="s">
        <v>29</v>
      </c>
      <c r="E128" s="1558"/>
      <c r="F128" s="1559" t="s">
        <v>1697</v>
      </c>
      <c r="G128" s="1560" t="s">
        <v>1698</v>
      </c>
      <c r="H128" s="1558" t="s">
        <v>1699</v>
      </c>
      <c r="I128" s="1558" t="s">
        <v>1325</v>
      </c>
      <c r="J128" s="1558"/>
    </row>
    <row r="129" spans="1:10" s="262" customFormat="1" ht="45" x14ac:dyDescent="0.2">
      <c r="A129" s="1561"/>
      <c r="B129" s="1558" t="s">
        <v>169</v>
      </c>
      <c r="C129" s="1558" t="s">
        <v>170</v>
      </c>
      <c r="D129" s="1558" t="s">
        <v>29</v>
      </c>
      <c r="E129" s="1558"/>
      <c r="F129" s="1559" t="s">
        <v>1700</v>
      </c>
      <c r="G129" s="1560" t="s">
        <v>1701</v>
      </c>
      <c r="H129" s="1558" t="s">
        <v>1702</v>
      </c>
      <c r="I129" s="1558" t="s">
        <v>1325</v>
      </c>
      <c r="J129" s="1558"/>
    </row>
    <row r="130" spans="1:10" s="262" customFormat="1" ht="78.75" x14ac:dyDescent="0.2">
      <c r="A130" s="1561"/>
      <c r="B130" s="1558" t="s">
        <v>171</v>
      </c>
      <c r="C130" s="1558" t="s">
        <v>3523</v>
      </c>
      <c r="D130" s="1558" t="s">
        <v>29</v>
      </c>
      <c r="E130" s="1569"/>
      <c r="F130" s="1559" t="s">
        <v>1703</v>
      </c>
      <c r="G130" s="1560" t="s">
        <v>1704</v>
      </c>
      <c r="H130" s="1558" t="s">
        <v>1705</v>
      </c>
      <c r="I130" s="1558" t="s">
        <v>1325</v>
      </c>
      <c r="J130" s="1569"/>
    </row>
    <row r="131" spans="1:10" s="262" customFormat="1" ht="121.5" customHeight="1" x14ac:dyDescent="0.2">
      <c r="A131" s="1561"/>
      <c r="B131" s="1558" t="s">
        <v>1116</v>
      </c>
      <c r="C131" s="1558" t="s">
        <v>172</v>
      </c>
      <c r="D131" s="1558" t="s">
        <v>1117</v>
      </c>
      <c r="E131" s="1558"/>
      <c r="F131" s="1559" t="s">
        <v>1706</v>
      </c>
      <c r="G131" s="1560" t="s">
        <v>1707</v>
      </c>
      <c r="H131" s="1558" t="s">
        <v>1708</v>
      </c>
      <c r="I131" s="1558" t="s">
        <v>1709</v>
      </c>
      <c r="J131" s="1558"/>
    </row>
    <row r="132" spans="1:10" s="262" customFormat="1" ht="24" customHeight="1" x14ac:dyDescent="0.2">
      <c r="A132" s="1561"/>
      <c r="B132" s="1558" t="s">
        <v>173</v>
      </c>
      <c r="C132" s="1558" t="s">
        <v>174</v>
      </c>
      <c r="D132" s="1558" t="s">
        <v>182</v>
      </c>
      <c r="E132" s="1558"/>
      <c r="F132" s="1559" t="s">
        <v>1710</v>
      </c>
      <c r="G132" s="1560" t="s">
        <v>1711</v>
      </c>
      <c r="H132" s="1558" t="s">
        <v>1712</v>
      </c>
      <c r="I132" s="1558" t="s">
        <v>1713</v>
      </c>
      <c r="J132" s="1558"/>
    </row>
    <row r="133" spans="1:10" s="262" customFormat="1" ht="73.5" customHeight="1" x14ac:dyDescent="0.2">
      <c r="A133" s="1561"/>
      <c r="B133" s="1558" t="s">
        <v>175</v>
      </c>
      <c r="C133" s="1558" t="s">
        <v>1010</v>
      </c>
      <c r="D133" s="1558" t="s">
        <v>3508</v>
      </c>
      <c r="E133" s="1558"/>
      <c r="F133" s="1559" t="s">
        <v>1714</v>
      </c>
      <c r="G133" s="1560" t="s">
        <v>1715</v>
      </c>
      <c r="H133" s="1558" t="s">
        <v>1716</v>
      </c>
      <c r="I133" s="1558" t="s">
        <v>1717</v>
      </c>
      <c r="J133" s="1558"/>
    </row>
    <row r="134" spans="1:10" s="262" customFormat="1" ht="68.25" customHeight="1" x14ac:dyDescent="0.2">
      <c r="A134" s="1561"/>
      <c r="B134" s="1558" t="s">
        <v>176</v>
      </c>
      <c r="C134" s="1558" t="s">
        <v>1009</v>
      </c>
      <c r="D134" s="1558" t="s">
        <v>3511</v>
      </c>
      <c r="E134" s="1558"/>
      <c r="F134" s="1559" t="s">
        <v>1718</v>
      </c>
      <c r="G134" s="1560" t="s">
        <v>1719</v>
      </c>
      <c r="H134" s="1558" t="s">
        <v>1720</v>
      </c>
      <c r="I134" s="1558" t="s">
        <v>1721</v>
      </c>
      <c r="J134" s="1558"/>
    </row>
    <row r="135" spans="1:10" s="262" customFormat="1" ht="80.25" customHeight="1" x14ac:dyDescent="0.2">
      <c r="A135" s="1561"/>
      <c r="B135" s="1558" t="s">
        <v>177</v>
      </c>
      <c r="C135" s="1558" t="s">
        <v>1008</v>
      </c>
      <c r="D135" s="1558" t="s">
        <v>3509</v>
      </c>
      <c r="E135" s="1558"/>
      <c r="F135" s="1559" t="s">
        <v>1722</v>
      </c>
      <c r="G135" s="1560" t="s">
        <v>1723</v>
      </c>
      <c r="H135" s="1558" t="s">
        <v>1724</v>
      </c>
      <c r="I135" s="1558" t="s">
        <v>1725</v>
      </c>
      <c r="J135" s="1558"/>
    </row>
    <row r="136" spans="1:10" s="262" customFormat="1" ht="93.75" customHeight="1" x14ac:dyDescent="0.2">
      <c r="A136" s="1561"/>
      <c r="B136" s="1558" t="s">
        <v>178</v>
      </c>
      <c r="C136" s="1558" t="s">
        <v>1007</v>
      </c>
      <c r="D136" s="1558" t="s">
        <v>3510</v>
      </c>
      <c r="E136" s="1558"/>
      <c r="F136" s="1559" t="s">
        <v>1726</v>
      </c>
      <c r="G136" s="1560" t="s">
        <v>1727</v>
      </c>
      <c r="H136" s="1558" t="s">
        <v>1728</v>
      </c>
      <c r="I136" s="1558" t="s">
        <v>1729</v>
      </c>
      <c r="J136" s="1558"/>
    </row>
    <row r="137" spans="1:10" s="262" customFormat="1" ht="67.5" x14ac:dyDescent="0.2">
      <c r="A137" s="1561"/>
      <c r="B137" s="1558" t="s">
        <v>179</v>
      </c>
      <c r="C137" s="1558" t="s">
        <v>180</v>
      </c>
      <c r="D137" s="1558" t="s">
        <v>29</v>
      </c>
      <c r="E137" s="1558"/>
      <c r="F137" s="1559" t="s">
        <v>1730</v>
      </c>
      <c r="G137" s="1560" t="s">
        <v>1731</v>
      </c>
      <c r="H137" s="1558" t="s">
        <v>1732</v>
      </c>
      <c r="I137" s="1558" t="s">
        <v>1325</v>
      </c>
      <c r="J137" s="1558"/>
    </row>
    <row r="138" spans="1:10" s="262" customFormat="1" ht="175.5" customHeight="1" x14ac:dyDescent="0.2">
      <c r="A138" s="1561"/>
      <c r="B138" s="1558" t="s">
        <v>181</v>
      </c>
      <c r="C138" s="1558" t="s">
        <v>3496</v>
      </c>
      <c r="D138" s="1558" t="s">
        <v>29</v>
      </c>
      <c r="E138" s="1558"/>
      <c r="F138" s="1559" t="s">
        <v>1733</v>
      </c>
      <c r="G138" s="1560" t="s">
        <v>1734</v>
      </c>
      <c r="H138" s="1558" t="s">
        <v>1735</v>
      </c>
      <c r="I138" s="1558" t="s">
        <v>1325</v>
      </c>
      <c r="J138" s="1558"/>
    </row>
    <row r="142" spans="1:10" x14ac:dyDescent="0.2">
      <c r="F142" s="19"/>
      <c r="G142" s="19"/>
      <c r="H142" s="1115"/>
      <c r="I142" s="19"/>
    </row>
    <row r="143" spans="1:10" ht="12" x14ac:dyDescent="0.2">
      <c r="E143" s="185"/>
      <c r="F143" s="1116" t="s">
        <v>1736</v>
      </c>
      <c r="G143" s="19"/>
      <c r="H143" s="1115"/>
      <c r="I143" s="19"/>
    </row>
    <row r="144" spans="1:10" ht="12" x14ac:dyDescent="0.2">
      <c r="E144" s="185"/>
      <c r="F144" s="1116"/>
      <c r="G144" s="19"/>
      <c r="H144" s="1115"/>
      <c r="I144" s="19"/>
    </row>
    <row r="145" spans="5:9" ht="15" x14ac:dyDescent="0.25">
      <c r="E145" s="185"/>
      <c r="F145" s="1118" t="s">
        <v>1737</v>
      </c>
      <c r="G145" s="19"/>
      <c r="H145" s="1115"/>
      <c r="I145" s="19"/>
    </row>
    <row r="146" spans="5:9" ht="12" x14ac:dyDescent="0.2">
      <c r="E146" s="185"/>
      <c r="F146" s="1116" t="s">
        <v>1738</v>
      </c>
      <c r="G146" s="19"/>
      <c r="H146" s="1115"/>
      <c r="I146" s="19"/>
    </row>
    <row r="147" spans="5:9" ht="12" x14ac:dyDescent="0.2">
      <c r="E147" s="185"/>
      <c r="F147" s="1116" t="s">
        <v>1739</v>
      </c>
      <c r="G147" s="19"/>
      <c r="H147" s="1115"/>
      <c r="I147" s="19"/>
    </row>
    <row r="148" spans="5:9" ht="12" x14ac:dyDescent="0.2">
      <c r="E148" s="185"/>
      <c r="F148" s="1116" t="s">
        <v>1740</v>
      </c>
      <c r="G148" s="19"/>
      <c r="H148" s="1115"/>
      <c r="I148" s="19"/>
    </row>
    <row r="149" spans="5:9" ht="12" x14ac:dyDescent="0.2">
      <c r="F149" s="1116" t="s">
        <v>1741</v>
      </c>
      <c r="G149" s="19"/>
      <c r="H149" s="1115"/>
      <c r="I149" s="19"/>
    </row>
    <row r="150" spans="5:9" ht="12" x14ac:dyDescent="0.2">
      <c r="F150" s="1116"/>
      <c r="G150" s="19"/>
      <c r="H150" s="1115"/>
      <c r="I150" s="19"/>
    </row>
    <row r="151" spans="5:9" ht="12" x14ac:dyDescent="0.2">
      <c r="F151" s="1116" t="s">
        <v>1743</v>
      </c>
      <c r="G151" s="19"/>
      <c r="H151" s="1115"/>
      <c r="I151" s="19"/>
    </row>
    <row r="152" spans="5:9" ht="12" x14ac:dyDescent="0.2">
      <c r="F152" s="1116"/>
      <c r="G152" s="19"/>
      <c r="H152" s="1115"/>
      <c r="I152" s="19"/>
    </row>
    <row r="153" spans="5:9" ht="15" x14ac:dyDescent="0.25">
      <c r="F153" s="1118" t="s">
        <v>1742</v>
      </c>
      <c r="G153" s="19"/>
      <c r="H153" s="1115"/>
      <c r="I153" s="19"/>
    </row>
    <row r="154" spans="5:9" ht="12" x14ac:dyDescent="0.2">
      <c r="F154" s="1116"/>
      <c r="G154" s="19"/>
      <c r="H154" s="1115"/>
      <c r="I154" s="19"/>
    </row>
    <row r="155" spans="5:9" x14ac:dyDescent="0.2">
      <c r="F155" s="1117"/>
      <c r="G155" s="19"/>
      <c r="H155" s="1115"/>
      <c r="I155" s="19"/>
    </row>
    <row r="170" spans="2:7" ht="12.75" x14ac:dyDescent="0.2">
      <c r="B170" s="186"/>
      <c r="G170" s="186"/>
    </row>
  </sheetData>
  <sheetProtection algorithmName="SHA-512" hashValue="EKHUydm7/FZSVX4tZLYp3ls6ZF0wmp9EHYPZL82dZSviM0PIpXVCSb/EPUn+2pzsNLtRaPbWika5r2JfKzKXkw==" saltValue="BIkl79d1n1Z2mBc2BiSI8Q==" spinCount="100000" sheet="1" selectLockedCells="1"/>
  <dataValidations disablePrompts="1" count="1">
    <dataValidation type="list" allowBlank="1" showInputMessage="1" showErrorMessage="1" sqref="B23" xr:uid="{00000000-0002-0000-0100-000000000000}">
      <formula1>$B$18:$B$138</formula1>
    </dataValidation>
  </dataValidations>
  <hyperlinks>
    <hyperlink ref="D10" location="Inhalt!A1" display="Inhalt!A1" xr:uid="{00000000-0004-0000-0100-000000000000}"/>
    <hyperlink ref="F145" r:id="rId1" display="http://www.xml-oncobox.de/" xr:uid="{00000000-0004-0000-0100-000001000000}"/>
    <hyperlink ref="F153" r:id="rId2" display="http://www.onkozert.de/" xr:uid="{00000000-0004-0000-0100-000002000000}"/>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dimension ref="A1:L53"/>
  <sheetViews>
    <sheetView showGridLines="0" showRuler="0" zoomScaleNormal="100" zoomScaleSheetLayoutView="100" workbookViewId="0"/>
  </sheetViews>
  <sheetFormatPr defaultColWidth="9" defaultRowHeight="14.25" x14ac:dyDescent="0.2"/>
  <cols>
    <col min="1" max="1" width="2.85546875" style="93" customWidth="1"/>
    <col min="2" max="2" width="58.140625" style="93" customWidth="1"/>
    <col min="3" max="4" width="31.85546875" style="93" customWidth="1"/>
    <col min="5" max="6" width="16.7109375" style="93" customWidth="1"/>
    <col min="7" max="7" width="14.28515625" style="93" customWidth="1"/>
    <col min="8" max="16384" width="9" style="93"/>
  </cols>
  <sheetData>
    <row r="1" spans="1:12" x14ac:dyDescent="0.2">
      <c r="A1" s="355"/>
    </row>
    <row r="3" spans="1:12" ht="36" x14ac:dyDescent="0.25">
      <c r="B3" s="1153" t="s">
        <v>2463</v>
      </c>
      <c r="C3" s="78"/>
      <c r="E3" s="78"/>
      <c r="F3" s="78"/>
      <c r="G3" s="78"/>
    </row>
    <row r="4" spans="1:12" ht="31.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3630</v>
      </c>
      <c r="C7" s="253"/>
      <c r="D7" s="253"/>
      <c r="E7" s="339"/>
      <c r="F7" s="8"/>
      <c r="G7" s="111"/>
      <c r="I7" s="8"/>
      <c r="J7" s="107"/>
      <c r="K7" s="107"/>
      <c r="L7" s="107"/>
    </row>
    <row r="8" spans="1:12" ht="25.5" x14ac:dyDescent="0.2">
      <c r="B8" s="1170" t="s">
        <v>2167</v>
      </c>
      <c r="C8" s="961"/>
      <c r="D8" s="253"/>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24" s="635" customFormat="1" x14ac:dyDescent="0.2"/>
    <row r="25" s="635" customFormat="1" x14ac:dyDescent="0.2"/>
    <row r="26" s="635" customFormat="1" x14ac:dyDescent="0.2"/>
    <row r="27" s="635" customFormat="1" x14ac:dyDescent="0.2"/>
    <row r="28" s="635" customFormat="1" x14ac:dyDescent="0.2"/>
    <row r="31" s="635" customFormat="1" x14ac:dyDescent="0.2"/>
    <row r="32" s="635" customFormat="1" x14ac:dyDescent="0.2"/>
    <row r="46" spans="2:3" x14ac:dyDescent="0.2">
      <c r="C46" s="133"/>
    </row>
    <row r="47" spans="2:3" ht="47.25" x14ac:dyDescent="0.25">
      <c r="B47" s="1202" t="s">
        <v>2224</v>
      </c>
      <c r="C47" s="276"/>
    </row>
    <row r="51" spans="2:6" s="635" customFormat="1" ht="25.5" x14ac:dyDescent="0.2">
      <c r="B51" s="1160" t="s">
        <v>2486</v>
      </c>
    </row>
    <row r="52" spans="2:6" ht="40.5" customHeight="1" x14ac:dyDescent="0.25">
      <c r="B52" s="2340" t="s">
        <v>2225</v>
      </c>
      <c r="C52" s="2343"/>
      <c r="D52" s="2340" t="s">
        <v>2172</v>
      </c>
      <c r="E52" s="2340"/>
      <c r="F52" s="2344"/>
    </row>
    <row r="53" spans="2:6" ht="46.5" customHeight="1" x14ac:dyDescent="0.2">
      <c r="B53" s="2340" t="s">
        <v>3369</v>
      </c>
      <c r="C53" s="2343"/>
      <c r="D53" s="2340" t="s">
        <v>3370</v>
      </c>
      <c r="E53" s="2340"/>
      <c r="F53" s="2345"/>
    </row>
  </sheetData>
  <sheetProtection algorithmName="SHA-512" hashValue="NHDEbT2I2IRJBZYTASspj7RrAV107QvU4AKzGZW5LoHpMRzRfx7N9JZWK6Hm23+p19D9ZtNr1O6XNaHIjz1EYw==" saltValue="/8lwb6vsKF1YCJLXL3E+gw=="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4"/>
  <sheetViews>
    <sheetView showGridLines="0" showRuler="0" zoomScaleSheetLayoutView="100" workbookViewId="0"/>
  </sheetViews>
  <sheetFormatPr defaultColWidth="9" defaultRowHeight="14.25" x14ac:dyDescent="0.2"/>
  <cols>
    <col min="1" max="1" width="2.85546875" style="635" customWidth="1"/>
    <col min="2" max="4" width="31.85546875" style="635" customWidth="1"/>
    <col min="5" max="6" width="16.7109375" style="635" customWidth="1"/>
    <col min="7" max="16384" width="9" style="635"/>
  </cols>
  <sheetData>
    <row r="1" spans="1:12" x14ac:dyDescent="0.2">
      <c r="A1" s="958"/>
    </row>
    <row r="3" spans="1:12" ht="18" x14ac:dyDescent="0.25">
      <c r="B3" s="78" t="s">
        <v>1031</v>
      </c>
      <c r="C3" s="78"/>
      <c r="E3" s="78"/>
      <c r="F3" s="78"/>
      <c r="G3" s="78"/>
    </row>
    <row r="4" spans="1:12" ht="14.25" customHeight="1" x14ac:dyDescent="0.25">
      <c r="B4" s="353" t="s">
        <v>725</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959" customFormat="1" ht="15.75" x14ac:dyDescent="0.2">
      <c r="B7" s="8" t="s">
        <v>1109</v>
      </c>
      <c r="C7" s="8"/>
      <c r="D7" s="8"/>
      <c r="E7" s="582"/>
      <c r="F7" s="8"/>
      <c r="G7" s="111"/>
      <c r="I7" s="8"/>
      <c r="J7" s="107"/>
      <c r="K7" s="107"/>
      <c r="L7" s="107"/>
    </row>
    <row r="8" spans="1:12" ht="15.75" x14ac:dyDescent="0.2">
      <c r="B8" s="993" t="s">
        <v>1110</v>
      </c>
      <c r="C8" s="994"/>
      <c r="D8" s="994"/>
      <c r="E8" s="582" t="str">
        <f>Inhalt!$C$7</f>
        <v>V. OncoBox: L1.1.1 (211126)</v>
      </c>
      <c r="G8" s="111"/>
      <c r="H8" s="8"/>
      <c r="I8" s="8"/>
      <c r="J8" s="107"/>
      <c r="K8" s="107"/>
      <c r="L8" s="107"/>
    </row>
    <row r="9" spans="1:12" ht="15.75" x14ac:dyDescent="0.2">
      <c r="E9" s="582" t="str">
        <f>Inhalt!$C$8</f>
        <v>V. Spezifikation: L1.1.1 (211126)</v>
      </c>
      <c r="G9" s="111"/>
      <c r="H9" s="8"/>
      <c r="I9" s="8"/>
    </row>
    <row r="10" spans="1:12" x14ac:dyDescent="0.2">
      <c r="E10" s="191"/>
      <c r="G10" s="582"/>
    </row>
    <row r="11" spans="1:12" ht="15" x14ac:dyDescent="0.25">
      <c r="E11" s="2346" t="s">
        <v>708</v>
      </c>
      <c r="F11" s="2278"/>
    </row>
    <row r="41" spans="2:6" x14ac:dyDescent="0.2">
      <c r="C41" s="133"/>
    </row>
    <row r="42" spans="2:6" ht="15.75" x14ac:dyDescent="0.25">
      <c r="B42" s="121" t="s">
        <v>410</v>
      </c>
    </row>
    <row r="44" spans="2:6" x14ac:dyDescent="0.2">
      <c r="B44" s="1" t="s">
        <v>656</v>
      </c>
    </row>
    <row r="45" spans="2:6" ht="24" customHeight="1" x14ac:dyDescent="0.2">
      <c r="B45" s="953" t="s">
        <v>16</v>
      </c>
      <c r="C45" s="953" t="s">
        <v>17</v>
      </c>
      <c r="D45" s="953" t="s">
        <v>33</v>
      </c>
      <c r="E45" s="953" t="s">
        <v>409</v>
      </c>
      <c r="F45" s="106" t="s">
        <v>408</v>
      </c>
    </row>
    <row r="46" spans="2:6" ht="101.25" x14ac:dyDescent="0.2">
      <c r="B46" s="955" t="s">
        <v>208</v>
      </c>
      <c r="C46" s="955" t="s">
        <v>31</v>
      </c>
      <c r="D46" s="954" t="s">
        <v>395</v>
      </c>
      <c r="E46" s="957" t="s">
        <v>244</v>
      </c>
      <c r="F46" s="84"/>
    </row>
    <row r="47" spans="2:6" x14ac:dyDescent="0.2">
      <c r="B47" s="636"/>
      <c r="C47" s="636"/>
      <c r="D47" s="636"/>
      <c r="E47" s="636"/>
      <c r="F47" s="636"/>
    </row>
    <row r="48" spans="2:6" x14ac:dyDescent="0.2">
      <c r="B48" s="636"/>
      <c r="C48" s="636"/>
      <c r="D48" s="636"/>
      <c r="E48" s="636"/>
      <c r="F48" s="636"/>
    </row>
    <row r="49" spans="2:6" x14ac:dyDescent="0.2">
      <c r="B49" s="1" t="s">
        <v>655</v>
      </c>
    </row>
    <row r="50" spans="2:6" ht="33.75" x14ac:dyDescent="0.2">
      <c r="B50" s="977" t="s">
        <v>1114</v>
      </c>
      <c r="C50" s="955"/>
      <c r="D50" s="956" t="s">
        <v>86</v>
      </c>
      <c r="E50" s="960">
        <v>1</v>
      </c>
      <c r="F50" s="84"/>
    </row>
    <row r="51" spans="2:6" x14ac:dyDescent="0.2">
      <c r="B51" s="636"/>
      <c r="C51" s="636"/>
      <c r="D51" s="636"/>
      <c r="E51" s="636"/>
      <c r="F51" s="636"/>
    </row>
    <row r="52" spans="2:6" x14ac:dyDescent="0.2">
      <c r="B52" s="636"/>
      <c r="C52" s="636"/>
      <c r="D52" s="636"/>
      <c r="E52" s="636"/>
      <c r="F52" s="636"/>
    </row>
    <row r="53" spans="2:6" x14ac:dyDescent="0.2">
      <c r="B53" s="115" t="s">
        <v>7</v>
      </c>
      <c r="C53" s="636"/>
      <c r="D53" s="636"/>
      <c r="E53" s="636"/>
      <c r="F53" s="636"/>
    </row>
    <row r="54" spans="2:6" ht="31.5" customHeight="1" x14ac:dyDescent="0.2">
      <c r="B54" s="2348" t="s">
        <v>702</v>
      </c>
      <c r="C54" s="2349"/>
      <c r="D54" s="2275" t="s">
        <v>679</v>
      </c>
      <c r="E54" s="2347"/>
      <c r="F54" s="2276"/>
    </row>
  </sheetData>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52"/>
  <sheetViews>
    <sheetView showGridLines="0" showRuler="0" zoomScaleSheetLayoutView="100" workbookViewId="0"/>
  </sheetViews>
  <sheetFormatPr defaultColWidth="9" defaultRowHeight="14.25" x14ac:dyDescent="0.2"/>
  <cols>
    <col min="1" max="1" width="2.85546875" style="635" customWidth="1"/>
    <col min="2" max="2" width="49.85546875" style="635" customWidth="1"/>
    <col min="3" max="4" width="31.85546875" style="635" customWidth="1"/>
    <col min="5" max="6" width="16.7109375" style="635" customWidth="1"/>
    <col min="7" max="7" width="23.7109375" style="635" customWidth="1"/>
    <col min="8" max="16384" width="9" style="635"/>
  </cols>
  <sheetData>
    <row r="1" spans="1:18" x14ac:dyDescent="0.2">
      <c r="A1" s="1429"/>
    </row>
    <row r="3" spans="1:18" ht="54" x14ac:dyDescent="0.25">
      <c r="B3" s="1153" t="s">
        <v>2463</v>
      </c>
      <c r="C3" s="78"/>
      <c r="E3" s="78"/>
      <c r="F3" s="78"/>
      <c r="G3" s="78"/>
    </row>
    <row r="4" spans="1:18" ht="27.75" customHeight="1" x14ac:dyDescent="0.25">
      <c r="B4" s="1154" t="s">
        <v>2473</v>
      </c>
      <c r="C4" s="78"/>
      <c r="D4" s="78"/>
      <c r="E4" s="109"/>
      <c r="G4" s="110"/>
    </row>
    <row r="5" spans="1:18" ht="14.25" customHeight="1" x14ac:dyDescent="0.2">
      <c r="B5" s="8"/>
      <c r="C5" s="8"/>
      <c r="D5" s="8"/>
      <c r="E5" s="109"/>
      <c r="G5" s="109"/>
      <c r="I5" s="107"/>
      <c r="J5" s="107"/>
      <c r="K5" s="107"/>
      <c r="L5" s="107"/>
    </row>
    <row r="6" spans="1:18" ht="14.25" customHeight="1" x14ac:dyDescent="0.2">
      <c r="B6" s="133"/>
      <c r="C6" s="8"/>
      <c r="D6" s="8"/>
      <c r="E6" s="582"/>
      <c r="G6" s="109"/>
      <c r="I6" s="107"/>
      <c r="J6" s="107"/>
      <c r="K6" s="107"/>
      <c r="L6" s="107"/>
    </row>
    <row r="7" spans="1:18" s="1430" customFormat="1" ht="63" customHeight="1" x14ac:dyDescent="0.2">
      <c r="B7" s="2350" t="s">
        <v>3631</v>
      </c>
      <c r="C7" s="2350"/>
      <c r="D7" s="268"/>
      <c r="E7" s="582"/>
      <c r="F7" s="8"/>
      <c r="G7" s="111"/>
      <c r="I7" s="8"/>
      <c r="J7" s="107"/>
      <c r="K7" s="107"/>
      <c r="L7" s="107"/>
    </row>
    <row r="8" spans="1:18" ht="51" x14ac:dyDescent="0.2">
      <c r="B8" s="1435" t="s">
        <v>2688</v>
      </c>
      <c r="C8" s="1434"/>
      <c r="D8" s="268"/>
      <c r="E8" s="582" t="str">
        <f>Inhalt!$C$7</f>
        <v>V. OncoBox: L1.1.1 (211126)</v>
      </c>
      <c r="G8" s="111"/>
      <c r="H8" s="8"/>
      <c r="I8" s="8"/>
      <c r="J8" s="107"/>
      <c r="K8" s="107"/>
      <c r="L8" s="107"/>
    </row>
    <row r="9" spans="1:18" ht="15.75" x14ac:dyDescent="0.2">
      <c r="E9" s="582" t="str">
        <f>Inhalt!$C$8</f>
        <v>V. Spezifikation: L1.1.1 (211126)</v>
      </c>
      <c r="G9" s="111"/>
      <c r="H9" s="8"/>
      <c r="I9" s="8"/>
    </row>
    <row r="10" spans="1:18" x14ac:dyDescent="0.2">
      <c r="E10" s="191"/>
      <c r="G10" s="582"/>
    </row>
    <row r="11" spans="1:18" ht="27" customHeight="1" x14ac:dyDescent="0.25">
      <c r="E11" s="2277" t="s">
        <v>1744</v>
      </c>
      <c r="F11" s="2278"/>
    </row>
    <row r="13" spans="1:18" x14ac:dyDescent="0.2">
      <c r="H13" s="280"/>
      <c r="I13" s="280"/>
      <c r="J13" s="280"/>
      <c r="K13" s="280"/>
      <c r="L13" s="280"/>
      <c r="M13" s="280"/>
      <c r="N13" s="280"/>
      <c r="O13" s="280"/>
      <c r="P13" s="280"/>
      <c r="Q13" s="280"/>
      <c r="R13" s="280"/>
    </row>
    <row r="14" spans="1:18" x14ac:dyDescent="0.2">
      <c r="H14" s="280"/>
      <c r="I14" s="280"/>
      <c r="J14" s="280"/>
      <c r="K14" s="280"/>
      <c r="L14" s="280"/>
      <c r="M14" s="280"/>
      <c r="N14" s="280"/>
      <c r="O14" s="280"/>
      <c r="P14" s="280"/>
      <c r="Q14" s="280"/>
      <c r="R14" s="280"/>
    </row>
    <row r="15" spans="1:18" x14ac:dyDescent="0.2">
      <c r="H15" s="280"/>
      <c r="I15" s="280"/>
      <c r="J15" s="280"/>
      <c r="K15" s="280"/>
      <c r="L15" s="280"/>
      <c r="M15" s="280"/>
      <c r="N15" s="280"/>
      <c r="O15" s="280"/>
      <c r="P15" s="280"/>
      <c r="Q15" s="280"/>
      <c r="R15" s="280"/>
    </row>
    <row r="16" spans="1:18" x14ac:dyDescent="0.2">
      <c r="H16" s="280"/>
      <c r="I16" s="280"/>
      <c r="J16" s="280"/>
      <c r="K16" s="280"/>
      <c r="L16" s="280"/>
      <c r="M16" s="280"/>
      <c r="N16" s="280"/>
      <c r="O16" s="280"/>
      <c r="P16" s="280"/>
      <c r="Q16" s="280"/>
      <c r="R16" s="280"/>
    </row>
    <row r="17" spans="8:18" x14ac:dyDescent="0.2">
      <c r="H17" s="280"/>
      <c r="I17" s="280"/>
      <c r="J17" s="280"/>
      <c r="K17" s="280"/>
      <c r="L17" s="280"/>
      <c r="M17" s="280"/>
      <c r="N17" s="280"/>
      <c r="O17" s="280"/>
      <c r="P17" s="280"/>
      <c r="Q17" s="280"/>
      <c r="R17" s="280"/>
    </row>
    <row r="18" spans="8:18" x14ac:dyDescent="0.2">
      <c r="H18" s="280"/>
      <c r="I18" s="280"/>
      <c r="J18" s="280"/>
      <c r="K18" s="280"/>
      <c r="L18" s="280"/>
      <c r="M18" s="280"/>
      <c r="N18" s="280"/>
      <c r="O18" s="280"/>
      <c r="P18" s="280"/>
      <c r="Q18" s="280"/>
      <c r="R18" s="280"/>
    </row>
    <row r="19" spans="8:18" x14ac:dyDescent="0.2">
      <c r="H19" s="280"/>
      <c r="I19" s="280"/>
      <c r="J19" s="280"/>
      <c r="K19" s="280"/>
      <c r="L19" s="280"/>
      <c r="M19" s="280"/>
      <c r="N19" s="280"/>
      <c r="O19" s="280"/>
      <c r="P19" s="280"/>
      <c r="Q19" s="280"/>
      <c r="R19" s="280"/>
    </row>
    <row r="20" spans="8:18" x14ac:dyDescent="0.2">
      <c r="H20" s="280"/>
      <c r="I20" s="280"/>
      <c r="J20" s="280"/>
      <c r="K20" s="280"/>
      <c r="L20" s="280"/>
      <c r="M20" s="280"/>
      <c r="N20" s="280"/>
      <c r="O20" s="280"/>
      <c r="P20" s="280"/>
      <c r="Q20" s="280"/>
      <c r="R20" s="280"/>
    </row>
    <row r="21" spans="8:18" x14ac:dyDescent="0.2">
      <c r="H21" s="280"/>
      <c r="I21" s="280"/>
      <c r="J21" s="280"/>
      <c r="K21" s="280"/>
      <c r="L21" s="280"/>
      <c r="M21" s="280"/>
      <c r="N21" s="280"/>
      <c r="O21" s="280"/>
      <c r="P21" s="280"/>
      <c r="Q21" s="280"/>
      <c r="R21" s="280"/>
    </row>
    <row r="22" spans="8:18" x14ac:dyDescent="0.2">
      <c r="H22" s="280"/>
      <c r="I22" s="280"/>
      <c r="J22" s="280"/>
      <c r="K22" s="280"/>
      <c r="L22" s="280"/>
      <c r="M22" s="280"/>
      <c r="N22" s="280"/>
      <c r="O22" s="280"/>
      <c r="P22" s="280"/>
      <c r="Q22" s="280"/>
      <c r="R22" s="280"/>
    </row>
    <row r="23" spans="8:18" x14ac:dyDescent="0.2">
      <c r="H23" s="280"/>
      <c r="I23" s="280"/>
      <c r="J23" s="280"/>
      <c r="K23" s="280"/>
      <c r="L23" s="280"/>
      <c r="M23" s="280"/>
      <c r="N23" s="280"/>
      <c r="O23" s="280"/>
      <c r="P23" s="280"/>
      <c r="Q23" s="280"/>
      <c r="R23" s="280"/>
    </row>
    <row r="24" spans="8:18" x14ac:dyDescent="0.2">
      <c r="H24" s="280"/>
      <c r="I24" s="280"/>
      <c r="J24" s="280"/>
      <c r="K24" s="280"/>
      <c r="L24" s="280"/>
      <c r="M24" s="280"/>
      <c r="N24" s="280"/>
      <c r="O24" s="280"/>
      <c r="P24" s="280"/>
      <c r="Q24" s="280"/>
      <c r="R24" s="280"/>
    </row>
    <row r="25" spans="8:18" x14ac:dyDescent="0.2">
      <c r="H25" s="280"/>
      <c r="I25" s="280"/>
      <c r="J25" s="280"/>
      <c r="K25" s="280"/>
      <c r="L25" s="280"/>
      <c r="M25" s="280"/>
      <c r="N25" s="280"/>
      <c r="O25" s="280"/>
      <c r="P25" s="280"/>
      <c r="Q25" s="280"/>
      <c r="R25" s="280"/>
    </row>
    <row r="26" spans="8:18" x14ac:dyDescent="0.2">
      <c r="H26" s="280"/>
      <c r="I26" s="280"/>
      <c r="J26" s="280"/>
      <c r="K26" s="280"/>
      <c r="L26" s="280"/>
      <c r="M26" s="280"/>
      <c r="N26" s="280"/>
      <c r="O26" s="280"/>
      <c r="P26" s="280"/>
      <c r="Q26" s="280"/>
      <c r="R26" s="280"/>
    </row>
    <row r="27" spans="8:18" x14ac:dyDescent="0.2">
      <c r="H27" s="280"/>
      <c r="I27" s="280"/>
      <c r="J27" s="280"/>
      <c r="K27" s="280"/>
      <c r="L27" s="280"/>
      <c r="M27" s="280"/>
      <c r="N27" s="280"/>
      <c r="O27" s="280"/>
      <c r="P27" s="280"/>
      <c r="Q27" s="280"/>
      <c r="R27" s="280"/>
    </row>
    <row r="36" spans="2:6" x14ac:dyDescent="0.2">
      <c r="C36" s="133"/>
    </row>
    <row r="37" spans="2:6" ht="31.5" x14ac:dyDescent="0.25">
      <c r="B37" s="1167" t="s">
        <v>2488</v>
      </c>
    </row>
    <row r="39" spans="2:6" ht="25.5" x14ac:dyDescent="0.2">
      <c r="B39" s="261" t="s">
        <v>2491</v>
      </c>
    </row>
    <row r="40" spans="2:6" ht="52.5" customHeight="1" x14ac:dyDescent="0.2">
      <c r="B40" s="1075" t="s">
        <v>2478</v>
      </c>
      <c r="C40" s="1075" t="s">
        <v>2479</v>
      </c>
      <c r="D40" s="1075" t="s">
        <v>2480</v>
      </c>
      <c r="E40" s="1075" t="s">
        <v>2481</v>
      </c>
      <c r="F40" s="106" t="s">
        <v>2482</v>
      </c>
    </row>
    <row r="41" spans="2:6" ht="202.5" x14ac:dyDescent="0.2">
      <c r="B41" s="1424" t="s">
        <v>2320</v>
      </c>
      <c r="C41" s="1424"/>
      <c r="D41" s="1427" t="s">
        <v>2500</v>
      </c>
      <c r="E41" s="1426" t="s">
        <v>244</v>
      </c>
      <c r="F41" s="84"/>
    </row>
    <row r="44" spans="2:6" ht="25.5" x14ac:dyDescent="0.2">
      <c r="B44" s="1160" t="s">
        <v>2950</v>
      </c>
    </row>
    <row r="45" spans="2:6" ht="22.5" x14ac:dyDescent="0.2">
      <c r="B45" s="1424" t="s">
        <v>3708</v>
      </c>
      <c r="C45" s="1423"/>
      <c r="D45" s="1399" t="s">
        <v>164</v>
      </c>
      <c r="E45" s="1399" t="s">
        <v>2689</v>
      </c>
      <c r="F45" s="260"/>
    </row>
    <row r="46" spans="2:6" ht="135" x14ac:dyDescent="0.2">
      <c r="B46" s="1424" t="s">
        <v>1965</v>
      </c>
      <c r="C46" s="1423" t="s">
        <v>2690</v>
      </c>
      <c r="D46" s="1399" t="s">
        <v>3381</v>
      </c>
      <c r="E46" s="201" t="s">
        <v>2691</v>
      </c>
      <c r="F46" s="84"/>
    </row>
    <row r="47" spans="2:6" x14ac:dyDescent="0.2">
      <c r="B47" s="636"/>
      <c r="C47" s="636"/>
      <c r="D47" s="636"/>
      <c r="E47" s="636"/>
      <c r="F47" s="636"/>
    </row>
    <row r="48" spans="2:6" x14ac:dyDescent="0.2">
      <c r="B48" s="636"/>
      <c r="C48" s="636"/>
      <c r="D48" s="636"/>
      <c r="E48" s="636"/>
      <c r="F48" s="636"/>
    </row>
    <row r="49" spans="2:6" x14ac:dyDescent="0.2">
      <c r="B49" s="636"/>
      <c r="C49" s="636"/>
      <c r="D49" s="636"/>
      <c r="E49" s="636"/>
      <c r="F49" s="636"/>
    </row>
    <row r="50" spans="2:6" ht="25.5" x14ac:dyDescent="0.2">
      <c r="B50" s="1160" t="s">
        <v>2486</v>
      </c>
    </row>
    <row r="51" spans="2:6" ht="126" customHeight="1" x14ac:dyDescent="0.25">
      <c r="B51" s="2351" t="s">
        <v>2692</v>
      </c>
      <c r="C51" s="2352"/>
      <c r="D51" s="2353" t="s">
        <v>3374</v>
      </c>
      <c r="E51" s="2353"/>
      <c r="F51" s="2354"/>
    </row>
    <row r="52" spans="2:6" ht="43.5" customHeight="1" x14ac:dyDescent="0.2">
      <c r="B52" s="2340" t="s">
        <v>3369</v>
      </c>
      <c r="C52" s="2343"/>
      <c r="D52" s="2340" t="s">
        <v>3375</v>
      </c>
      <c r="E52" s="2340"/>
      <c r="F52" s="2345"/>
    </row>
  </sheetData>
  <sheetProtection algorithmName="SHA-512" hashValue="slZWPaA6O/YgE6LpJV5j2sROKS+1bSKCtdPGaG3IQDkTKoRMOoViUzUdkx/jQDYxOOKqgz+BcQD9WyPL6bBjkA==" saltValue="+BS1cE8vDdeX4IpCnxVtGQ=="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500-000000000000}">
      <formula1>Felder</formula1>
    </dataValidation>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2"/>
  <dimension ref="A1:L53"/>
  <sheetViews>
    <sheetView showGridLines="0" showRuler="0" zoomScaleSheetLayoutView="100" workbookViewId="0"/>
  </sheetViews>
  <sheetFormatPr defaultColWidth="9" defaultRowHeight="14.25" x14ac:dyDescent="0.2"/>
  <cols>
    <col min="1" max="1" width="2.85546875" style="93" customWidth="1"/>
    <col min="2" max="2" width="68.28515625" style="93" customWidth="1"/>
    <col min="3" max="4" width="31.85546875" style="93" customWidth="1"/>
    <col min="5" max="5" width="25" style="93" customWidth="1"/>
    <col min="6" max="6" width="16.7109375" style="93" customWidth="1"/>
    <col min="7" max="16384" width="9" style="93"/>
  </cols>
  <sheetData>
    <row r="1" spans="1:12" x14ac:dyDescent="0.2">
      <c r="A1" s="355"/>
    </row>
    <row r="3" spans="1:12" ht="36" x14ac:dyDescent="0.25">
      <c r="B3" s="1153" t="s">
        <v>2463</v>
      </c>
      <c r="C3" s="78"/>
      <c r="E3" s="78"/>
      <c r="F3" s="78"/>
      <c r="G3" s="78"/>
    </row>
    <row r="4" spans="1:12" ht="31.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3632</v>
      </c>
      <c r="C7" s="994"/>
      <c r="D7" s="994"/>
      <c r="E7" s="339"/>
      <c r="F7" s="8"/>
      <c r="G7" s="111"/>
      <c r="I7" s="8"/>
      <c r="J7" s="107"/>
      <c r="K7" s="107"/>
      <c r="L7" s="107"/>
    </row>
    <row r="8" spans="1:12" ht="25.5" x14ac:dyDescent="0.2">
      <c r="B8" s="1821" t="s">
        <v>3264</v>
      </c>
      <c r="C8" s="994"/>
      <c r="D8" s="994"/>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22" s="340" customFormat="1" x14ac:dyDescent="0.2"/>
    <row r="40" spans="2:6" x14ac:dyDescent="0.2">
      <c r="C40" s="133"/>
    </row>
    <row r="41" spans="2:6" s="635" customFormat="1" ht="31.5" x14ac:dyDescent="0.25">
      <c r="B41" s="1167" t="s">
        <v>2488</v>
      </c>
    </row>
    <row r="43" spans="2:6" s="635" customFormat="1" ht="25.5" x14ac:dyDescent="0.2">
      <c r="B43" s="261" t="s">
        <v>2955</v>
      </c>
    </row>
    <row r="44" spans="2:6" s="635" customFormat="1" ht="40.5" customHeight="1" x14ac:dyDescent="0.2">
      <c r="B44" s="1075" t="s">
        <v>2478</v>
      </c>
      <c r="C44" s="1075" t="s">
        <v>2479</v>
      </c>
      <c r="D44" s="1075" t="s">
        <v>2480</v>
      </c>
      <c r="E44" s="1075" t="s">
        <v>2481</v>
      </c>
      <c r="F44" s="106" t="s">
        <v>2482</v>
      </c>
    </row>
    <row r="45" spans="2:6" ht="182.25" customHeight="1" x14ac:dyDescent="0.2">
      <c r="B45" s="1224" t="s">
        <v>2320</v>
      </c>
      <c r="C45" s="1193" t="s">
        <v>2226</v>
      </c>
      <c r="D45" s="1258" t="s">
        <v>2500</v>
      </c>
      <c r="E45" s="192" t="s">
        <v>244</v>
      </c>
      <c r="F45" s="84"/>
    </row>
    <row r="46" spans="2:6" x14ac:dyDescent="0.2">
      <c r="B46" s="950"/>
      <c r="C46" s="950"/>
      <c r="D46" s="950"/>
      <c r="E46" s="950"/>
      <c r="F46" s="950"/>
    </row>
    <row r="47" spans="2:6" x14ac:dyDescent="0.2">
      <c r="B47" s="116"/>
      <c r="C47" s="116"/>
      <c r="D47" s="116"/>
      <c r="E47" s="116"/>
      <c r="F47" s="116"/>
    </row>
    <row r="48" spans="2:6" s="635" customFormat="1" ht="27.75" customHeight="1" x14ac:dyDescent="0.2">
      <c r="B48" s="261" t="s">
        <v>2953</v>
      </c>
    </row>
    <row r="49" spans="2:6" ht="81" customHeight="1" x14ac:dyDescent="0.2">
      <c r="B49" s="1228" t="s">
        <v>2321</v>
      </c>
      <c r="C49" s="977"/>
      <c r="D49" s="1195" t="s">
        <v>2227</v>
      </c>
      <c r="E49" s="978">
        <v>1</v>
      </c>
      <c r="F49" s="995"/>
    </row>
    <row r="50" spans="2:6" x14ac:dyDescent="0.2">
      <c r="B50" s="116"/>
      <c r="C50" s="116"/>
      <c r="D50" s="116"/>
      <c r="E50" s="116"/>
      <c r="F50" s="116"/>
    </row>
    <row r="51" spans="2:6" x14ac:dyDescent="0.2">
      <c r="B51" s="116"/>
      <c r="C51" s="116"/>
      <c r="D51" s="116"/>
      <c r="E51" s="116"/>
      <c r="F51" s="116"/>
    </row>
    <row r="52" spans="2:6" s="635" customFormat="1" ht="25.5" x14ac:dyDescent="0.2">
      <c r="B52" s="1160" t="s">
        <v>2486</v>
      </c>
    </row>
    <row r="53" spans="2:6" ht="50.25" customHeight="1" x14ac:dyDescent="0.2">
      <c r="B53" s="2348" t="s">
        <v>2228</v>
      </c>
      <c r="C53" s="2355"/>
      <c r="D53" s="2356" t="s">
        <v>2915</v>
      </c>
      <c r="E53" s="2357"/>
      <c r="F53" s="2357"/>
    </row>
  </sheetData>
  <sheetProtection algorithmName="SHA-512" hashValue="X6I27e+MWHKgE/bnV4tNshtd5Ay3WuQAs8JG6XLqCqHxmcgPlScAowXI8/3LFbKPHAwyL/w4GzmIet/AiZLvOQ==" saltValue="vv+/PDUrscUTEHQn6vReBg==" spinCount="100000" sheet="1" objects="1" scenarios="1"/>
  <customSheetViews>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600-000000000000}">
      <formula1>Felder</formula1>
    </dataValidation>
    <dataValidation allowBlank="1" showInputMessage="1" sqref="B49" xr:uid="{00000000-0002-0000-1600-000001000000}"/>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4"/>
  <sheetViews>
    <sheetView showGridLines="0" showRuler="0" zoomScaleSheetLayoutView="100" workbookViewId="0">
      <selection activeCell="D36" sqref="D36"/>
    </sheetView>
  </sheetViews>
  <sheetFormatPr defaultColWidth="9" defaultRowHeight="14.25" x14ac:dyDescent="0.2"/>
  <cols>
    <col min="1" max="1" width="2.85546875" style="635" customWidth="1"/>
    <col min="2" max="4" width="31.85546875" style="635" customWidth="1"/>
    <col min="5" max="6" width="16.7109375" style="635" customWidth="1"/>
    <col min="7" max="16384" width="9" style="635"/>
  </cols>
  <sheetData>
    <row r="1" spans="1:12" x14ac:dyDescent="0.2">
      <c r="A1" s="958"/>
    </row>
    <row r="3" spans="1:12" ht="18" x14ac:dyDescent="0.25">
      <c r="B3" s="78" t="s">
        <v>1031</v>
      </c>
      <c r="C3" s="78"/>
      <c r="E3" s="78"/>
      <c r="F3" s="78"/>
      <c r="G3" s="78"/>
    </row>
    <row r="4" spans="1:12" ht="14.25" customHeight="1" x14ac:dyDescent="0.25">
      <c r="B4" s="353" t="s">
        <v>725</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959" customFormat="1" ht="15.75" x14ac:dyDescent="0.2">
      <c r="B7" s="8" t="s">
        <v>1111</v>
      </c>
      <c r="C7" s="8"/>
      <c r="D7" s="8"/>
      <c r="E7" s="582"/>
      <c r="F7" s="8"/>
      <c r="G7" s="111"/>
      <c r="I7" s="8"/>
      <c r="J7" s="107"/>
      <c r="K7" s="107"/>
      <c r="L7" s="107"/>
    </row>
    <row r="8" spans="1:12" ht="15.75" x14ac:dyDescent="0.2">
      <c r="B8" s="993" t="s">
        <v>1112</v>
      </c>
      <c r="C8" s="994"/>
      <c r="D8" s="994"/>
      <c r="E8" s="582" t="str">
        <f>Inhalt!$C$7</f>
        <v>V. OncoBox: L1.1.1 (211126)</v>
      </c>
      <c r="G8" s="111"/>
      <c r="H8" s="8"/>
      <c r="I8" s="8"/>
      <c r="J8" s="107"/>
      <c r="K8" s="107"/>
      <c r="L8" s="107"/>
    </row>
    <row r="9" spans="1:12" ht="15.75" x14ac:dyDescent="0.2">
      <c r="E9" s="582" t="str">
        <f>Inhalt!$C$8</f>
        <v>V. Spezifikation: L1.1.1 (211126)</v>
      </c>
      <c r="G9" s="111"/>
      <c r="H9" s="8"/>
      <c r="I9" s="8"/>
    </row>
    <row r="10" spans="1:12" x14ac:dyDescent="0.2">
      <c r="E10" s="191"/>
      <c r="G10" s="582"/>
    </row>
    <row r="11" spans="1:12" ht="15" x14ac:dyDescent="0.25">
      <c r="E11" s="2346" t="s">
        <v>708</v>
      </c>
      <c r="F11" s="2278"/>
    </row>
    <row r="41" spans="2:6" x14ac:dyDescent="0.2">
      <c r="C41" s="133"/>
    </row>
    <row r="42" spans="2:6" ht="15.75" x14ac:dyDescent="0.25">
      <c r="B42" s="121" t="s">
        <v>410</v>
      </c>
    </row>
    <row r="44" spans="2:6" x14ac:dyDescent="0.2">
      <c r="B44" s="1" t="s">
        <v>657</v>
      </c>
    </row>
    <row r="45" spans="2:6" ht="24" customHeight="1" x14ac:dyDescent="0.2">
      <c r="B45" s="953" t="s">
        <v>16</v>
      </c>
      <c r="C45" s="953" t="s">
        <v>17</v>
      </c>
      <c r="D45" s="953" t="s">
        <v>33</v>
      </c>
      <c r="E45" s="953" t="s">
        <v>409</v>
      </c>
      <c r="F45" s="106" t="s">
        <v>408</v>
      </c>
    </row>
    <row r="46" spans="2:6" s="258" customFormat="1" ht="75.75" customHeight="1" x14ac:dyDescent="0.2">
      <c r="B46" s="955" t="s">
        <v>208</v>
      </c>
      <c r="C46" s="955" t="s">
        <v>31</v>
      </c>
      <c r="D46" s="954" t="s">
        <v>395</v>
      </c>
      <c r="E46" s="952" t="s">
        <v>244</v>
      </c>
      <c r="F46" s="260"/>
    </row>
    <row r="47" spans="2:6" ht="14.25" customHeight="1" x14ac:dyDescent="0.2">
      <c r="B47" s="636"/>
      <c r="C47" s="636"/>
      <c r="D47" s="636"/>
      <c r="E47" s="636"/>
      <c r="F47" s="636"/>
    </row>
    <row r="48" spans="2:6" ht="14.25" customHeight="1" x14ac:dyDescent="0.2">
      <c r="B48" s="636"/>
      <c r="C48" s="636"/>
      <c r="D48" s="636"/>
      <c r="E48" s="636"/>
      <c r="F48" s="636"/>
    </row>
    <row r="49" spans="2:6" x14ac:dyDescent="0.2">
      <c r="B49" s="1" t="s">
        <v>658</v>
      </c>
    </row>
    <row r="50" spans="2:6" ht="33.75" x14ac:dyDescent="0.2">
      <c r="B50" s="954" t="s">
        <v>169</v>
      </c>
      <c r="C50" s="954"/>
      <c r="D50" s="954" t="s">
        <v>170</v>
      </c>
      <c r="E50" s="174">
        <v>1</v>
      </c>
      <c r="F50" s="84"/>
    </row>
    <row r="51" spans="2:6" x14ac:dyDescent="0.2">
      <c r="B51" s="636"/>
      <c r="C51" s="636"/>
      <c r="D51" s="636" t="s">
        <v>30</v>
      </c>
      <c r="E51" s="636"/>
      <c r="F51" s="636"/>
    </row>
    <row r="52" spans="2:6" x14ac:dyDescent="0.2">
      <c r="B52" s="636"/>
      <c r="C52" s="636"/>
      <c r="D52" s="636"/>
      <c r="E52" s="636"/>
      <c r="F52" s="636"/>
    </row>
    <row r="53" spans="2:6" x14ac:dyDescent="0.2">
      <c r="B53" s="115" t="s">
        <v>7</v>
      </c>
    </row>
    <row r="54" spans="2:6" ht="36.75" customHeight="1" x14ac:dyDescent="0.25">
      <c r="B54" s="2351" t="s">
        <v>41</v>
      </c>
      <c r="C54" s="2352"/>
      <c r="D54" s="2351" t="s">
        <v>701</v>
      </c>
      <c r="E54" s="2351"/>
      <c r="F54" s="2358"/>
    </row>
  </sheetData>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700-000000000000}">
      <formula1>Felder</formula1>
    </dataValidation>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63"/>
  <dimension ref="A1:L51"/>
  <sheetViews>
    <sheetView showGridLines="0" showRuler="0" zoomScaleSheetLayoutView="100" workbookViewId="0"/>
  </sheetViews>
  <sheetFormatPr defaultColWidth="9" defaultRowHeight="14.25" x14ac:dyDescent="0.2"/>
  <cols>
    <col min="1" max="1" width="2.85546875" style="93" customWidth="1"/>
    <col min="2" max="2" width="47.710937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34.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166" t="s">
        <v>2916</v>
      </c>
      <c r="C7" s="8"/>
      <c r="D7" s="8"/>
      <c r="E7" s="339"/>
      <c r="F7" s="8"/>
      <c r="G7" s="111"/>
      <c r="I7" s="8"/>
      <c r="J7" s="107"/>
      <c r="K7" s="107"/>
      <c r="L7" s="107"/>
    </row>
    <row r="8" spans="1:12" ht="15.75" x14ac:dyDescent="0.2">
      <c r="B8" s="993"/>
      <c r="C8" s="994"/>
      <c r="D8" s="994"/>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36" spans="2:6" x14ac:dyDescent="0.2">
      <c r="C36" s="133"/>
    </row>
    <row r="37" spans="2:6" s="635" customFormat="1" ht="31.5" x14ac:dyDescent="0.25">
      <c r="B37" s="1167" t="s">
        <v>2488</v>
      </c>
    </row>
    <row r="39" spans="2:6" s="635" customFormat="1" ht="25.5" x14ac:dyDescent="0.2">
      <c r="B39" s="261" t="s">
        <v>2491</v>
      </c>
    </row>
    <row r="40" spans="2:6" s="635" customFormat="1" ht="49.5" customHeight="1" x14ac:dyDescent="0.2">
      <c r="B40" s="1075" t="s">
        <v>2478</v>
      </c>
      <c r="C40" s="1075" t="s">
        <v>2479</v>
      </c>
      <c r="D40" s="1075" t="s">
        <v>2480</v>
      </c>
      <c r="E40" s="1075" t="s">
        <v>2481</v>
      </c>
      <c r="F40" s="106" t="s">
        <v>2482</v>
      </c>
    </row>
    <row r="41" spans="2:6" s="258" customFormat="1" ht="180" customHeight="1" x14ac:dyDescent="0.2">
      <c r="B41" s="1228" t="s">
        <v>2320</v>
      </c>
      <c r="C41" s="1195" t="s">
        <v>2226</v>
      </c>
      <c r="D41" s="1248" t="s">
        <v>2500</v>
      </c>
      <c r="E41" s="977" t="s">
        <v>244</v>
      </c>
      <c r="F41" s="996"/>
    </row>
    <row r="42" spans="2:6" ht="89.25" customHeight="1" x14ac:dyDescent="0.2">
      <c r="B42" s="1228" t="s">
        <v>2321</v>
      </c>
      <c r="C42" s="977"/>
      <c r="D42" s="1195" t="s">
        <v>2227</v>
      </c>
      <c r="E42" s="978">
        <v>1</v>
      </c>
      <c r="F42" s="995"/>
    </row>
    <row r="43" spans="2:6" s="635" customFormat="1" ht="82.5" customHeight="1" x14ac:dyDescent="0.2">
      <c r="B43" s="1228" t="s">
        <v>2322</v>
      </c>
      <c r="C43" s="977"/>
      <c r="D43" s="1195" t="s">
        <v>2229</v>
      </c>
      <c r="E43" s="978">
        <v>1</v>
      </c>
      <c r="F43" s="995"/>
    </row>
    <row r="44" spans="2:6" ht="14.25" customHeight="1" x14ac:dyDescent="0.2">
      <c r="B44" s="116"/>
      <c r="C44" s="116"/>
      <c r="D44" s="116"/>
      <c r="E44" s="116"/>
      <c r="F44" s="116"/>
    </row>
    <row r="45" spans="2:6" s="635" customFormat="1" ht="27.75" customHeight="1" x14ac:dyDescent="0.2">
      <c r="B45" s="261" t="s">
        <v>2956</v>
      </c>
    </row>
    <row r="46" spans="2:6" ht="79.5" customHeight="1" x14ac:dyDescent="0.2">
      <c r="B46" s="1223" t="s">
        <v>1968</v>
      </c>
      <c r="C46" s="169"/>
      <c r="D46" s="1192" t="s">
        <v>2230</v>
      </c>
      <c r="E46" s="174">
        <v>1</v>
      </c>
      <c r="F46" s="84"/>
    </row>
    <row r="47" spans="2:6" x14ac:dyDescent="0.2">
      <c r="B47" s="116"/>
      <c r="C47" s="116"/>
      <c r="D47" s="116" t="s">
        <v>30</v>
      </c>
      <c r="E47" s="116"/>
      <c r="F47" s="116"/>
    </row>
    <row r="48" spans="2:6" x14ac:dyDescent="0.2">
      <c r="B48" s="116"/>
      <c r="C48" s="116"/>
      <c r="D48" s="116"/>
      <c r="E48" s="116"/>
      <c r="F48" s="116"/>
    </row>
    <row r="49" spans="2:6" s="635" customFormat="1" ht="25.5" x14ac:dyDescent="0.2">
      <c r="B49" s="1160" t="s">
        <v>2486</v>
      </c>
    </row>
    <row r="50" spans="2:6" ht="61.5" customHeight="1" x14ac:dyDescent="0.2">
      <c r="B50" s="2348" t="s">
        <v>2502</v>
      </c>
      <c r="C50" s="2355"/>
      <c r="D50" s="2356" t="s">
        <v>2917</v>
      </c>
      <c r="E50" s="2357"/>
      <c r="F50" s="2357"/>
    </row>
    <row r="51" spans="2:6" ht="48.75" customHeight="1" x14ac:dyDescent="0.2">
      <c r="B51" s="2359" t="s">
        <v>3380</v>
      </c>
      <c r="C51" s="2360"/>
      <c r="D51" s="2302" t="s">
        <v>2918</v>
      </c>
      <c r="E51" s="2361"/>
      <c r="F51" s="2361"/>
    </row>
  </sheetData>
  <sheetProtection algorithmName="SHA-512" hashValue="xbEaDMnuEExK9v6MgCUmaT99YduNljQnK4cXTz+L+Vm7wgArbE0eD2FFRBHHIerboHfs2HWhKqWoqtUPndQWKg==" saltValue="C3XVev4WNYkoIJqftGJa8g==" spinCount="100000" sheet="1" selectLockedCell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51:C51"/>
    <mergeCell ref="D51:F51"/>
    <mergeCell ref="E11:F11"/>
    <mergeCell ref="B50:C50"/>
    <mergeCell ref="D50:F50"/>
  </mergeCells>
  <dataValidations count="2">
    <dataValidation type="list" allowBlank="1" showInputMessage="1" sqref="B46 B41" xr:uid="{00000000-0002-0000-1800-000000000000}">
      <formula1>Felder</formula1>
    </dataValidation>
    <dataValidation allowBlank="1" showInputMessage="1" sqref="B42:B43" xr:uid="{00000000-0002-0000-1800-000001000000}"/>
  </dataValidation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9"/>
  <dimension ref="A1:L57"/>
  <sheetViews>
    <sheetView showGridLines="0" showRuler="0" zoomScale="112" zoomScaleNormal="112" zoomScaleSheetLayoutView="100" workbookViewId="0"/>
  </sheetViews>
  <sheetFormatPr defaultColWidth="9" defaultRowHeight="14.25" x14ac:dyDescent="0.2"/>
  <cols>
    <col min="1" max="1" width="2.85546875" style="93" customWidth="1"/>
    <col min="2" max="2" width="55.7109375" style="93" customWidth="1"/>
    <col min="3" max="4" width="31.85546875" style="93" customWidth="1"/>
    <col min="5" max="6" width="16.7109375" style="93" customWidth="1"/>
    <col min="7" max="16384" width="9" style="93"/>
  </cols>
  <sheetData>
    <row r="1" spans="1:12" x14ac:dyDescent="0.2">
      <c r="A1" s="1482"/>
    </row>
    <row r="3" spans="1:12" ht="36" x14ac:dyDescent="0.25">
      <c r="B3" s="1153" t="s">
        <v>2463</v>
      </c>
      <c r="C3" s="78"/>
      <c r="E3" s="78"/>
      <c r="F3" s="78"/>
      <c r="G3" s="78"/>
    </row>
    <row r="4" spans="1:12" ht="28.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169" t="s">
        <v>2919</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12" spans="1:12" s="635" customFormat="1" ht="27" customHeight="1" x14ac:dyDescent="0.25">
      <c r="E12" s="1247"/>
      <c r="F12" s="1246"/>
    </row>
    <row r="40" spans="2:6" x14ac:dyDescent="0.2">
      <c r="C40" s="133"/>
    </row>
    <row r="41" spans="2:6" s="635" customFormat="1" ht="31.5" x14ac:dyDescent="0.25">
      <c r="B41" s="1167" t="s">
        <v>2488</v>
      </c>
    </row>
    <row r="43" spans="2:6" s="635" customFormat="1" ht="25.5" x14ac:dyDescent="0.2">
      <c r="B43" s="261" t="s">
        <v>2491</v>
      </c>
    </row>
    <row r="44" spans="2:6" s="635" customFormat="1" ht="40.5" customHeight="1" x14ac:dyDescent="0.2">
      <c r="B44" s="1075" t="s">
        <v>2478</v>
      </c>
      <c r="C44" s="1075" t="s">
        <v>2479</v>
      </c>
      <c r="D44" s="1075" t="s">
        <v>2480</v>
      </c>
      <c r="E44" s="1075" t="s">
        <v>2481</v>
      </c>
      <c r="F44" s="106" t="s">
        <v>2482</v>
      </c>
    </row>
    <row r="45" spans="2:6" ht="172.5" customHeight="1" x14ac:dyDescent="0.2">
      <c r="B45" s="1222" t="s">
        <v>2320</v>
      </c>
      <c r="C45" s="159"/>
      <c r="D45" s="1258" t="s">
        <v>2500</v>
      </c>
      <c r="E45" s="173" t="s">
        <v>244</v>
      </c>
      <c r="F45" s="168"/>
    </row>
    <row r="46" spans="2:6" ht="67.5" x14ac:dyDescent="0.2">
      <c r="B46" s="172" t="s">
        <v>1980</v>
      </c>
      <c r="C46" s="172"/>
      <c r="D46" s="172" t="s">
        <v>75</v>
      </c>
      <c r="E46" s="172"/>
      <c r="F46" s="1193" t="s">
        <v>2231</v>
      </c>
    </row>
    <row r="47" spans="2:6" ht="67.5" x14ac:dyDescent="0.2">
      <c r="B47" s="172" t="s">
        <v>1981</v>
      </c>
      <c r="C47" s="168"/>
      <c r="D47" s="172" t="s">
        <v>76</v>
      </c>
      <c r="E47" s="172"/>
      <c r="F47" s="1193" t="s">
        <v>2232</v>
      </c>
    </row>
    <row r="48" spans="2:6" ht="67.5" x14ac:dyDescent="0.2">
      <c r="B48" s="172" t="s">
        <v>1982</v>
      </c>
      <c r="C48" s="168"/>
      <c r="D48" s="172" t="s">
        <v>77</v>
      </c>
      <c r="E48" s="172"/>
      <c r="F48" s="1193" t="s">
        <v>2231</v>
      </c>
    </row>
    <row r="49" spans="2:6" x14ac:dyDescent="0.2">
      <c r="B49" s="116"/>
      <c r="C49" s="116"/>
      <c r="D49" s="116"/>
      <c r="E49" s="116"/>
      <c r="F49" s="116"/>
    </row>
    <row r="50" spans="2:6" x14ac:dyDescent="0.2">
      <c r="B50" s="116"/>
      <c r="C50" s="116"/>
      <c r="D50" s="116"/>
      <c r="E50" s="116"/>
      <c r="F50" s="116"/>
    </row>
    <row r="51" spans="2:6" s="635" customFormat="1" ht="27.75" customHeight="1" x14ac:dyDescent="0.2">
      <c r="B51" s="261" t="s">
        <v>2950</v>
      </c>
    </row>
    <row r="52" spans="2:6" ht="112.5" x14ac:dyDescent="0.2">
      <c r="B52" s="1224" t="s">
        <v>2323</v>
      </c>
      <c r="C52" s="198"/>
      <c r="D52" s="1193" t="s">
        <v>2233</v>
      </c>
      <c r="E52" s="168">
        <v>1</v>
      </c>
      <c r="F52" s="197"/>
    </row>
    <row r="53" spans="2:6" x14ac:dyDescent="0.2">
      <c r="B53" s="116"/>
      <c r="C53" s="116"/>
      <c r="D53" s="116" t="s">
        <v>30</v>
      </c>
      <c r="E53" s="116"/>
      <c r="F53" s="116"/>
    </row>
    <row r="54" spans="2:6" x14ac:dyDescent="0.2">
      <c r="B54" s="116"/>
      <c r="C54" s="116"/>
      <c r="D54" s="116"/>
      <c r="E54" s="116"/>
      <c r="F54" s="116"/>
    </row>
    <row r="55" spans="2:6" x14ac:dyDescent="0.2">
      <c r="B55" s="116"/>
      <c r="C55" s="116"/>
      <c r="D55" s="116"/>
      <c r="E55" s="116"/>
      <c r="F55" s="116"/>
    </row>
    <row r="56" spans="2:6" s="635" customFormat="1" ht="25.5" x14ac:dyDescent="0.2">
      <c r="B56" s="1160" t="s">
        <v>2486</v>
      </c>
    </row>
    <row r="57" spans="2:6" ht="38.25" customHeight="1" x14ac:dyDescent="0.2">
      <c r="B57" s="2362" t="s">
        <v>2234</v>
      </c>
      <c r="C57" s="2363"/>
      <c r="D57" s="2318" t="s">
        <v>2235</v>
      </c>
      <c r="E57" s="2364"/>
      <c r="F57" s="2364"/>
    </row>
  </sheetData>
  <sheetProtection algorithmName="SHA-512" hashValue="zaXTL2X5zGaSc9o4dYcXK2PmeivxdtQdy8LT8lRwH2o4+wVwXbNznsGgojxCe+aW+czJRn4MEr1gsb653qv6dQ==" saltValue="xXqG1U/kpWqW1J+wgjJgfA==" spinCount="100000" sheet="1" selectLockedCell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900-000000000000}">
      <formula1>Felder</formula1>
    </dataValidation>
  </dataValidations>
  <hyperlinks>
    <hyperlink ref="E11"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6"/>
  <sheetViews>
    <sheetView showGridLines="0" showRuler="0" zoomScaleNormal="100" zoomScaleSheetLayoutView="100" workbookViewId="0">
      <selection activeCell="D46" sqref="D46:F46"/>
    </sheetView>
  </sheetViews>
  <sheetFormatPr defaultColWidth="9" defaultRowHeight="14.25" x14ac:dyDescent="0.2"/>
  <cols>
    <col min="1" max="1" width="2.85546875" style="635" customWidth="1"/>
    <col min="2" max="2" width="56.140625" style="635" customWidth="1"/>
    <col min="3" max="4" width="31.85546875" style="635" customWidth="1"/>
    <col min="5" max="6" width="16.5703125" style="635" customWidth="1"/>
    <col min="7" max="16384" width="9" style="635"/>
  </cols>
  <sheetData>
    <row r="1" spans="1:9" x14ac:dyDescent="0.2">
      <c r="A1" s="1382"/>
    </row>
    <row r="3" spans="1:9" ht="36" x14ac:dyDescent="0.25">
      <c r="B3" s="1153" t="s">
        <v>2463</v>
      </c>
      <c r="C3" s="78"/>
      <c r="E3" s="78"/>
      <c r="F3" s="78"/>
    </row>
    <row r="4" spans="1:9" ht="31.5" customHeight="1" x14ac:dyDescent="0.25">
      <c r="B4" s="1154" t="s">
        <v>2473</v>
      </c>
      <c r="C4" s="78"/>
      <c r="D4" s="78"/>
      <c r="E4" s="109"/>
    </row>
    <row r="5" spans="1:9" ht="14.25" customHeight="1" x14ac:dyDescent="0.2">
      <c r="B5" s="8"/>
      <c r="C5" s="8"/>
      <c r="D5" s="8"/>
      <c r="E5" s="109"/>
    </row>
    <row r="6" spans="1:9" ht="14.25" customHeight="1" x14ac:dyDescent="0.2">
      <c r="B6" s="133"/>
      <c r="C6" s="8"/>
      <c r="D6" s="8"/>
      <c r="E6" s="582"/>
    </row>
    <row r="7" spans="1:9" s="1538" customFormat="1" ht="67.5" customHeight="1" x14ac:dyDescent="0.25">
      <c r="B7" s="2365" t="s">
        <v>2920</v>
      </c>
      <c r="C7" s="2365"/>
      <c r="D7" s="1540"/>
      <c r="E7" s="1537"/>
      <c r="F7" s="1541"/>
    </row>
    <row r="8" spans="1:9" ht="25.5" x14ac:dyDescent="0.25">
      <c r="B8" s="1381" t="s">
        <v>2167</v>
      </c>
      <c r="C8" s="961"/>
      <c r="D8" s="1540"/>
      <c r="E8" s="582" t="str">
        <f>Inhalt!$C$7</f>
        <v>V. OncoBox: L1.1.1 (211126)</v>
      </c>
    </row>
    <row r="9" spans="1:9" ht="15" customHeight="1" x14ac:dyDescent="0.2">
      <c r="B9" s="1380"/>
      <c r="C9" s="268"/>
      <c r="D9" s="1383"/>
      <c r="E9" s="582" t="str">
        <f>Inhalt!$C$8</f>
        <v>V. Spezifikation: L1.1.1 (211126)</v>
      </c>
    </row>
    <row r="10" spans="1:9" ht="38.25" customHeight="1" x14ac:dyDescent="0.2">
      <c r="B10" s="2366" t="s">
        <v>3265</v>
      </c>
      <c r="C10" s="2366"/>
      <c r="D10" s="280"/>
      <c r="E10" s="582"/>
      <c r="G10" s="111"/>
      <c r="H10" s="8"/>
      <c r="I10" s="8"/>
    </row>
    <row r="11" spans="1:9" x14ac:dyDescent="0.2">
      <c r="B11" s="96"/>
      <c r="E11" s="191"/>
      <c r="G11" s="582"/>
    </row>
    <row r="12" spans="1:9" ht="27" customHeight="1" x14ac:dyDescent="0.25">
      <c r="E12" s="2277" t="s">
        <v>1744</v>
      </c>
      <c r="F12" s="2278"/>
    </row>
    <row r="40" spans="2:6" s="636" customFormat="1" x14ac:dyDescent="0.2">
      <c r="B40" s="207"/>
      <c r="C40" s="207"/>
      <c r="D40" s="207"/>
      <c r="E40" s="207"/>
      <c r="F40" s="207"/>
    </row>
    <row r="41" spans="2:6" ht="25.5" x14ac:dyDescent="0.2">
      <c r="B41" s="1160" t="s">
        <v>2486</v>
      </c>
    </row>
    <row r="42" spans="2:6" ht="22.5" customHeight="1" x14ac:dyDescent="0.2">
      <c r="B42" s="2333" t="s">
        <v>3168</v>
      </c>
      <c r="C42" s="2334"/>
      <c r="D42" s="2266" t="s">
        <v>3169</v>
      </c>
      <c r="E42" s="2335"/>
      <c r="F42" s="2336"/>
    </row>
    <row r="43" spans="2:6" ht="74.25" customHeight="1" x14ac:dyDescent="0.2">
      <c r="B43" s="2266" t="s">
        <v>3387</v>
      </c>
      <c r="C43" s="2336"/>
      <c r="D43" s="2337" t="s">
        <v>3388</v>
      </c>
      <c r="E43" s="2338"/>
      <c r="F43" s="2339"/>
    </row>
    <row r="44" spans="2:6" ht="35.25" customHeight="1" x14ac:dyDescent="0.2">
      <c r="B44" s="2372" t="s">
        <v>3284</v>
      </c>
      <c r="C44" s="2373"/>
      <c r="D44" s="2322" t="s">
        <v>3285</v>
      </c>
      <c r="E44" s="2374"/>
      <c r="F44" s="2323"/>
    </row>
    <row r="45" spans="2:6" ht="169.5" customHeight="1" x14ac:dyDescent="0.2">
      <c r="B45" s="2372" t="s">
        <v>3286</v>
      </c>
      <c r="C45" s="2373"/>
      <c r="D45" s="2322" t="s">
        <v>3389</v>
      </c>
      <c r="E45" s="2374"/>
      <c r="F45" s="2323"/>
    </row>
    <row r="46" spans="2:6" ht="60.75" customHeight="1" x14ac:dyDescent="0.2">
      <c r="B46" s="2370" t="s">
        <v>3733</v>
      </c>
      <c r="C46" s="2371"/>
      <c r="D46" s="2367" t="s">
        <v>3734</v>
      </c>
      <c r="E46" s="2368"/>
      <c r="F46" s="2369"/>
    </row>
  </sheetData>
  <sheetProtection algorithmName="SHA-512" hashValue="olVRyglgcO+Sz5NEc+RCzr4rx1TLL7FuUOyf3VT4u+beCf5dXHR5xSroF00z3h+1bcPn1OcZhTTrMhIGMGnCvg==" saltValue="Fr1cUPn38wDXtQp8T0RM0w==" spinCount="100000" sheet="1" objects="1" scenarios="1"/>
  <mergeCells count="13">
    <mergeCell ref="D46:F46"/>
    <mergeCell ref="B46:C46"/>
    <mergeCell ref="B44:C44"/>
    <mergeCell ref="D44:F44"/>
    <mergeCell ref="B45:C45"/>
    <mergeCell ref="D45:F45"/>
    <mergeCell ref="B7:C7"/>
    <mergeCell ref="E12:F12"/>
    <mergeCell ref="B42:C42"/>
    <mergeCell ref="D42:F42"/>
    <mergeCell ref="B43:C43"/>
    <mergeCell ref="D43:F43"/>
    <mergeCell ref="B10:C10"/>
  </mergeCells>
  <hyperlinks>
    <hyperlink ref="E12"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9"/>
  <dimension ref="A1:L40"/>
  <sheetViews>
    <sheetView showGridLines="0" showRuler="0" zoomScaleNormal="100" zoomScaleSheetLayoutView="100" workbookViewId="0"/>
  </sheetViews>
  <sheetFormatPr defaultColWidth="9" defaultRowHeight="14.25" x14ac:dyDescent="0.2"/>
  <cols>
    <col min="1" max="1" width="2.85546875" style="93" customWidth="1"/>
    <col min="2" max="2" width="80.4257812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35.2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2921</v>
      </c>
      <c r="C7" s="253"/>
      <c r="D7" s="253"/>
      <c r="E7" s="339"/>
      <c r="F7" s="8"/>
      <c r="G7" s="111"/>
      <c r="I7" s="8"/>
      <c r="J7" s="107"/>
      <c r="K7" s="107"/>
      <c r="L7" s="107"/>
    </row>
    <row r="8" spans="1:12" ht="25.5" x14ac:dyDescent="0.2">
      <c r="B8" s="1170" t="s">
        <v>3526</v>
      </c>
      <c r="C8" s="961"/>
      <c r="D8" s="253"/>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31.5" customHeight="1" x14ac:dyDescent="0.25">
      <c r="E11" s="2277" t="s">
        <v>1744</v>
      </c>
      <c r="F11" s="2278"/>
    </row>
    <row r="22" spans="2:6" s="635" customFormat="1" x14ac:dyDescent="0.2"/>
    <row r="23" spans="2:6" ht="12" customHeight="1" x14ac:dyDescent="0.2"/>
    <row r="24" spans="2:6" s="635" customFormat="1" ht="25.5" x14ac:dyDescent="0.2">
      <c r="B24" s="1160" t="s">
        <v>2486</v>
      </c>
    </row>
    <row r="25" spans="2:6" s="635" customFormat="1" ht="45.75" customHeight="1" x14ac:dyDescent="0.2">
      <c r="B25" s="2375" t="s">
        <v>3391</v>
      </c>
      <c r="C25" s="2376"/>
      <c r="D25" s="2375" t="s">
        <v>2912</v>
      </c>
      <c r="E25" s="2377"/>
      <c r="F25" s="2376"/>
    </row>
    <row r="26" spans="2:6" s="635" customFormat="1" ht="45" customHeight="1" x14ac:dyDescent="0.2">
      <c r="B26" s="2290" t="s">
        <v>3266</v>
      </c>
      <c r="C26" s="2292"/>
      <c r="D26" s="2290" t="s">
        <v>3267</v>
      </c>
      <c r="E26" s="2291"/>
      <c r="F26" s="2292"/>
    </row>
    <row r="27" spans="2:6" s="635" customFormat="1" ht="49.5" customHeight="1" x14ac:dyDescent="0.2">
      <c r="B27" s="2290" t="s">
        <v>3268</v>
      </c>
      <c r="C27" s="2292"/>
      <c r="D27" s="2290" t="s">
        <v>3269</v>
      </c>
      <c r="E27" s="2291"/>
      <c r="F27" s="2292"/>
    </row>
    <row r="40" spans="3:3" x14ac:dyDescent="0.2">
      <c r="C40" s="133"/>
    </row>
  </sheetData>
  <sheetProtection algorithmName="SHA-512" hashValue="Kl7vieZkdXVaOHBU7azE/QtOZuafLFC3sSHFGqBJfrDlxld0S5misNW8GYXG0phWP79EBS+7rHGWuZTL6UeLog==" saltValue="6z7RWLWV7b07Zi67CEsBBA==" spinCount="100000" sheet="1" objects="1" scenarios="1"/>
  <customSheetViews>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27:C27"/>
    <mergeCell ref="D27:F27"/>
    <mergeCell ref="E11:F11"/>
    <mergeCell ref="B25:C25"/>
    <mergeCell ref="D25:F25"/>
    <mergeCell ref="D26:F26"/>
    <mergeCell ref="B26:C26"/>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80"/>
  <dimension ref="A1:L39"/>
  <sheetViews>
    <sheetView showGridLines="0" showRuler="0" zoomScaleNormal="100" zoomScaleSheetLayoutView="100" workbookViewId="0"/>
  </sheetViews>
  <sheetFormatPr defaultColWidth="9" defaultRowHeight="14.25" x14ac:dyDescent="0.2"/>
  <cols>
    <col min="1" max="1" width="2.85546875" style="93" customWidth="1"/>
    <col min="2" max="2" width="54.2851562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32.2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2923</v>
      </c>
      <c r="C7" s="268"/>
      <c r="D7" s="268"/>
      <c r="E7" s="339"/>
      <c r="F7" s="8"/>
      <c r="G7" s="111"/>
      <c r="I7" s="8"/>
      <c r="J7" s="107"/>
      <c r="K7" s="107"/>
      <c r="L7" s="107"/>
    </row>
    <row r="8" spans="1:12" ht="51" x14ac:dyDescent="0.2">
      <c r="B8" s="1717" t="s">
        <v>3526</v>
      </c>
      <c r="C8" s="962"/>
      <c r="D8" s="26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26" spans="2:6" ht="25.5" x14ac:dyDescent="0.2">
      <c r="B26" s="1160" t="s">
        <v>2486</v>
      </c>
      <c r="C26" s="635"/>
      <c r="D26" s="635"/>
      <c r="E26" s="635"/>
      <c r="F26" s="635"/>
    </row>
    <row r="27" spans="2:6" ht="31.5" customHeight="1" x14ac:dyDescent="0.2">
      <c r="B27" s="2312" t="s">
        <v>3391</v>
      </c>
      <c r="C27" s="2378"/>
      <c r="D27" s="2314" t="s">
        <v>2922</v>
      </c>
      <c r="E27" s="2379"/>
      <c r="F27" s="2379"/>
    </row>
    <row r="28" spans="2:6" s="635" customFormat="1" ht="49.5" customHeight="1" x14ac:dyDescent="0.2">
      <c r="B28" s="2322" t="s">
        <v>3270</v>
      </c>
      <c r="C28" s="2380"/>
      <c r="D28" s="2324" t="s">
        <v>3271</v>
      </c>
      <c r="E28" s="2381"/>
      <c r="F28" s="2381"/>
    </row>
    <row r="39" spans="3:3" x14ac:dyDescent="0.2">
      <c r="C39" s="133"/>
    </row>
  </sheetData>
  <sheetProtection algorithmName="SHA-512" hashValue="8VCdwuhuIANNMh5HGPLuiegWmRuTitUonEvL4iW4CiAVqBAuIcdyBrDbUEDkehiLRZeiLLbuBAjJs/ofrJsDdg==" saltValue="baw1sMsoAcquEw1CqRHkog==" spinCount="100000" sheet="1" objects="1" scenarios="1"/>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27:C27"/>
    <mergeCell ref="D27:F27"/>
    <mergeCell ref="B28:C28"/>
    <mergeCell ref="D28:F28"/>
  </mergeCells>
  <hyperlinks>
    <hyperlink ref="E11" location="Inhalt!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showGridLines="0" showRuler="0" showWhiteSpace="0" zoomScaleSheetLayoutView="100" workbookViewId="0"/>
  </sheetViews>
  <sheetFormatPr defaultColWidth="9.140625" defaultRowHeight="12" customHeight="1" x14ac:dyDescent="0.2"/>
  <cols>
    <col min="1" max="1" width="2.85546875" style="180" customWidth="1"/>
    <col min="2" max="2" width="10.28515625" style="180" customWidth="1"/>
    <col min="3" max="3" width="7.85546875" style="180" customWidth="1"/>
    <col min="4" max="4" width="11.42578125" style="180" customWidth="1"/>
    <col min="5" max="5" width="11.85546875" style="180" customWidth="1"/>
    <col min="6" max="6" width="27.42578125" style="180" customWidth="1"/>
    <col min="7" max="7" width="5.5703125" style="180" customWidth="1"/>
    <col min="8" max="11" width="5.7109375" style="180" customWidth="1"/>
    <col min="12" max="12" width="22" style="180" customWidth="1"/>
    <col min="13" max="13" width="7.140625" style="180" customWidth="1"/>
    <col min="14" max="16384" width="9.140625" style="180"/>
  </cols>
  <sheetData>
    <row r="1" spans="2:12" s="96" customFormat="1" ht="14.25" x14ac:dyDescent="0.2"/>
    <row r="2" spans="2:12" s="96" customFormat="1" ht="14.25" x14ac:dyDescent="0.2"/>
    <row r="3" spans="2:12" s="96" customFormat="1" ht="18" x14ac:dyDescent="0.25">
      <c r="B3" s="270" t="s">
        <v>1243</v>
      </c>
      <c r="D3" s="270"/>
      <c r="F3" s="270"/>
      <c r="G3" s="270"/>
      <c r="H3" s="270"/>
    </row>
    <row r="4" spans="2:12" s="96" customFormat="1" ht="14.25" customHeight="1" x14ac:dyDescent="0.25">
      <c r="B4" s="353" t="s">
        <v>725</v>
      </c>
      <c r="D4" s="270"/>
      <c r="E4" s="270"/>
      <c r="I4" s="271"/>
    </row>
    <row r="5" spans="2:12" s="96" customFormat="1" ht="14.25" customHeight="1" x14ac:dyDescent="0.2">
      <c r="B5" s="180"/>
      <c r="D5" s="268"/>
      <c r="E5" s="268"/>
      <c r="I5" s="271"/>
      <c r="J5" s="272"/>
      <c r="K5" s="272"/>
    </row>
    <row r="6" spans="2:12" s="96" customFormat="1" ht="14.25" customHeight="1" x14ac:dyDescent="0.2">
      <c r="D6" s="268"/>
      <c r="E6" s="268"/>
      <c r="I6" s="273"/>
      <c r="J6" s="272"/>
      <c r="K6" s="272"/>
    </row>
    <row r="7" spans="2:12" s="274" customFormat="1" ht="15.75" x14ac:dyDescent="0.2">
      <c r="B7" s="268" t="s">
        <v>8</v>
      </c>
      <c r="D7" s="268"/>
      <c r="E7" s="268"/>
      <c r="G7" s="268"/>
      <c r="I7" s="191"/>
      <c r="J7" s="272"/>
      <c r="K7" s="272"/>
    </row>
    <row r="8" spans="2:12" s="96" customFormat="1" ht="15.75" x14ac:dyDescent="0.2">
      <c r="B8" s="275"/>
      <c r="D8" s="268"/>
      <c r="E8" s="268"/>
      <c r="I8" s="191" t="str">
        <f>Inhalt!$C$7</f>
        <v>V. OncoBox: L1.1.1 (211126)</v>
      </c>
      <c r="J8" s="272"/>
      <c r="K8" s="272"/>
    </row>
    <row r="9" spans="2:12" s="96" customFormat="1" ht="14.25" x14ac:dyDescent="0.2">
      <c r="I9" s="191" t="str">
        <f>Inhalt!$C$8</f>
        <v>V. Spezifikation: L1.1.1 (211126)</v>
      </c>
    </row>
    <row r="10" spans="2:12" s="96" customFormat="1" ht="30" customHeight="1" x14ac:dyDescent="0.25">
      <c r="I10" s="1887" t="s">
        <v>1744</v>
      </c>
      <c r="J10" s="1888"/>
      <c r="K10" s="1888"/>
      <c r="L10" s="1888"/>
    </row>
    <row r="11" spans="2:12" s="96" customFormat="1" ht="14.25" x14ac:dyDescent="0.2">
      <c r="I11" s="1410"/>
    </row>
    <row r="12" spans="2:12" ht="12" customHeight="1" x14ac:dyDescent="0.2">
      <c r="J12" s="272"/>
      <c r="K12" s="272"/>
      <c r="L12" s="272"/>
    </row>
    <row r="13" spans="2:12" ht="12" customHeight="1" x14ac:dyDescent="0.2">
      <c r="B13" s="181" t="s">
        <v>9</v>
      </c>
      <c r="C13" s="181"/>
      <c r="D13" s="181"/>
      <c r="E13" s="181"/>
      <c r="F13" s="181"/>
      <c r="G13" s="181"/>
      <c r="H13" s="96"/>
      <c r="I13" s="181"/>
      <c r="J13" s="181"/>
      <c r="K13" s="181"/>
      <c r="L13" s="181"/>
    </row>
    <row r="14" spans="2:12" ht="12" customHeight="1" x14ac:dyDescent="0.2">
      <c r="B14" s="182" t="s">
        <v>10</v>
      </c>
      <c r="C14" s="182"/>
      <c r="D14" s="182"/>
      <c r="E14" s="182"/>
      <c r="F14" s="182"/>
      <c r="G14" s="181"/>
      <c r="H14" s="96"/>
      <c r="I14" s="181"/>
      <c r="J14" s="181"/>
      <c r="K14" s="181"/>
      <c r="L14" s="181"/>
    </row>
    <row r="15" spans="2:12" ht="12.75" customHeight="1" x14ac:dyDescent="0.2">
      <c r="B15" s="96"/>
      <c r="C15" s="181" t="s">
        <v>646</v>
      </c>
      <c r="D15" s="181"/>
      <c r="E15" s="181"/>
      <c r="F15" s="181"/>
      <c r="G15" s="181"/>
      <c r="H15" s="96"/>
      <c r="I15" s="181"/>
      <c r="J15" s="181"/>
      <c r="K15" s="181"/>
      <c r="L15" s="181"/>
    </row>
    <row r="16" spans="2:12" ht="12.75" customHeight="1" x14ac:dyDescent="0.2">
      <c r="B16" s="96"/>
      <c r="C16" s="96"/>
      <c r="D16" s="181" t="s">
        <v>644</v>
      </c>
      <c r="E16" s="181"/>
      <c r="F16" s="181"/>
      <c r="G16" s="181"/>
      <c r="H16" s="96"/>
      <c r="I16" s="181"/>
      <c r="J16" s="181"/>
      <c r="K16" s="181"/>
      <c r="L16" s="181"/>
    </row>
    <row r="17" spans="2:12" ht="12.75" customHeight="1" x14ac:dyDescent="0.2">
      <c r="B17" s="96"/>
      <c r="C17" s="96"/>
      <c r="D17" s="181" t="s">
        <v>645</v>
      </c>
      <c r="E17" s="181"/>
      <c r="F17" s="181"/>
      <c r="G17" s="181"/>
      <c r="H17" s="96"/>
      <c r="I17" s="181"/>
      <c r="J17" s="181"/>
      <c r="K17" s="181"/>
      <c r="L17" s="181"/>
    </row>
    <row r="18" spans="2:12" ht="12.75" customHeight="1" x14ac:dyDescent="0.2">
      <c r="B18" s="96"/>
      <c r="C18" s="96"/>
      <c r="D18" s="181" t="s">
        <v>649</v>
      </c>
      <c r="E18" s="181"/>
      <c r="F18" s="181"/>
      <c r="G18" s="181"/>
      <c r="H18" s="96"/>
      <c r="I18" s="181"/>
      <c r="J18" s="181"/>
      <c r="K18" s="181"/>
      <c r="L18" s="181"/>
    </row>
    <row r="19" spans="2:12" ht="12" customHeight="1" x14ac:dyDescent="0.2">
      <c r="B19" s="96"/>
      <c r="C19" s="181" t="s">
        <v>647</v>
      </c>
      <c r="D19" s="181"/>
      <c r="E19" s="181"/>
      <c r="F19" s="181"/>
      <c r="G19" s="181"/>
      <c r="H19" s="96"/>
      <c r="I19" s="182"/>
      <c r="J19" s="182"/>
      <c r="K19" s="182"/>
      <c r="L19" s="181"/>
    </row>
    <row r="20" spans="2:12" ht="12" customHeight="1" x14ac:dyDescent="0.2">
      <c r="B20" s="181"/>
      <c r="C20" s="181" t="s">
        <v>438</v>
      </c>
      <c r="D20" s="181"/>
      <c r="E20" s="181"/>
      <c r="F20" s="181"/>
      <c r="G20" s="181"/>
      <c r="H20" s="96"/>
      <c r="I20" s="181"/>
      <c r="J20" s="181"/>
      <c r="K20" s="181"/>
      <c r="L20" s="181"/>
    </row>
    <row r="21" spans="2:12" ht="12" customHeight="1" x14ac:dyDescent="0.2">
      <c r="B21" s="182"/>
      <c r="C21" s="182"/>
      <c r="D21" s="182" t="s">
        <v>439</v>
      </c>
      <c r="E21" s="182"/>
      <c r="F21" s="182"/>
      <c r="G21" s="182"/>
      <c r="H21" s="96"/>
      <c r="I21" s="181"/>
      <c r="J21" s="181"/>
      <c r="K21" s="181"/>
      <c r="L21" s="181"/>
    </row>
    <row r="22" spans="2:12" ht="12" customHeight="1" x14ac:dyDescent="0.2">
      <c r="B22" s="182"/>
      <c r="C22" s="182"/>
      <c r="D22" s="182"/>
      <c r="E22" s="1886" t="s">
        <v>590</v>
      </c>
      <c r="F22" s="1886"/>
      <c r="G22" s="182"/>
      <c r="H22" s="96"/>
      <c r="I22" s="181"/>
      <c r="J22" s="181"/>
      <c r="K22" s="181"/>
      <c r="L22" s="181"/>
    </row>
    <row r="23" spans="2:12" ht="12" customHeight="1" x14ac:dyDescent="0.2">
      <c r="B23" s="181"/>
      <c r="C23" s="181"/>
      <c r="D23" s="181"/>
      <c r="E23" s="181" t="s">
        <v>440</v>
      </c>
      <c r="F23" s="181"/>
      <c r="G23" s="181"/>
      <c r="H23" s="96"/>
      <c r="I23" s="181"/>
      <c r="J23" s="181"/>
      <c r="K23" s="181"/>
      <c r="L23" s="181"/>
    </row>
    <row r="24" spans="2:12" ht="12" customHeight="1" x14ac:dyDescent="0.2">
      <c r="B24" s="181"/>
      <c r="C24" s="181"/>
      <c r="D24" s="181"/>
      <c r="E24" s="181" t="s">
        <v>441</v>
      </c>
      <c r="F24" s="181"/>
      <c r="G24" s="181"/>
      <c r="H24" s="96"/>
      <c r="I24" s="181"/>
      <c r="J24" s="181"/>
      <c r="K24" s="181"/>
      <c r="L24" s="181"/>
    </row>
    <row r="25" spans="2:12" ht="12" customHeight="1" x14ac:dyDescent="0.2">
      <c r="B25" s="181"/>
      <c r="C25" s="181"/>
      <c r="D25" s="181"/>
      <c r="E25" s="181" t="s">
        <v>442</v>
      </c>
      <c r="F25" s="181"/>
      <c r="G25" s="181"/>
      <c r="H25" s="96"/>
      <c r="I25" s="181"/>
      <c r="J25" s="181"/>
      <c r="K25" s="181"/>
      <c r="L25" s="181"/>
    </row>
    <row r="26" spans="2:12" ht="12" customHeight="1" x14ac:dyDescent="0.2">
      <c r="B26" s="181"/>
      <c r="C26" s="181"/>
      <c r="D26" s="181"/>
      <c r="E26" s="181" t="s">
        <v>443</v>
      </c>
      <c r="F26" s="181"/>
      <c r="G26" s="181"/>
      <c r="H26" s="96"/>
      <c r="I26" s="181"/>
      <c r="J26" s="181"/>
      <c r="K26" s="181"/>
      <c r="L26" s="181"/>
    </row>
    <row r="27" spans="2:12" ht="12" customHeight="1" x14ac:dyDescent="0.2">
      <c r="B27" s="181"/>
      <c r="C27" s="181"/>
      <c r="D27" s="181"/>
      <c r="E27" s="181" t="s">
        <v>444</v>
      </c>
      <c r="F27" s="181"/>
      <c r="G27" s="181"/>
      <c r="H27" s="96"/>
      <c r="I27" s="181"/>
      <c r="J27" s="181"/>
      <c r="K27" s="181"/>
      <c r="L27" s="181"/>
    </row>
    <row r="28" spans="2:12" ht="12" customHeight="1" x14ac:dyDescent="0.2">
      <c r="B28" s="181"/>
      <c r="C28" s="181"/>
      <c r="D28" s="181"/>
      <c r="E28" s="181" t="s">
        <v>445</v>
      </c>
      <c r="F28" s="181"/>
      <c r="G28" s="181"/>
      <c r="H28" s="96"/>
      <c r="I28" s="181"/>
      <c r="J28" s="181"/>
      <c r="K28" s="181"/>
      <c r="L28" s="181"/>
    </row>
    <row r="29" spans="2:12" ht="12" customHeight="1" x14ac:dyDescent="0.2">
      <c r="B29" s="181"/>
      <c r="C29" s="181"/>
      <c r="D29" s="181" t="s">
        <v>446</v>
      </c>
      <c r="E29" s="181"/>
      <c r="F29" s="181"/>
      <c r="G29" s="181"/>
      <c r="H29" s="96"/>
      <c r="I29" s="181"/>
      <c r="J29" s="181"/>
      <c r="K29" s="181"/>
      <c r="L29" s="181"/>
    </row>
    <row r="30" spans="2:12" ht="12" customHeight="1" x14ac:dyDescent="0.2">
      <c r="B30" s="181"/>
      <c r="C30" s="181"/>
      <c r="D30" s="181" t="s">
        <v>447</v>
      </c>
      <c r="E30" s="181"/>
      <c r="F30" s="181"/>
      <c r="G30" s="181"/>
      <c r="H30" s="96"/>
      <c r="I30" s="181"/>
      <c r="J30" s="181"/>
      <c r="K30" s="181"/>
      <c r="L30" s="181"/>
    </row>
    <row r="31" spans="2:12" ht="12" customHeight="1" x14ac:dyDescent="0.2">
      <c r="B31" s="181"/>
      <c r="C31" s="181"/>
      <c r="D31" s="181"/>
      <c r="E31" s="181" t="s">
        <v>448</v>
      </c>
      <c r="F31" s="181"/>
      <c r="G31" s="181"/>
      <c r="H31" s="96"/>
      <c r="I31" s="181"/>
      <c r="J31" s="181"/>
      <c r="K31" s="181"/>
      <c r="L31" s="181"/>
    </row>
    <row r="32" spans="2:12" ht="12" customHeight="1" x14ac:dyDescent="0.2">
      <c r="B32" s="181"/>
      <c r="C32" s="181"/>
      <c r="D32" s="181"/>
      <c r="E32" s="181"/>
      <c r="F32" s="181" t="s">
        <v>449</v>
      </c>
      <c r="G32" s="181"/>
      <c r="H32" s="96"/>
      <c r="I32" s="181"/>
      <c r="J32" s="181"/>
      <c r="K32" s="181"/>
      <c r="L32" s="181"/>
    </row>
    <row r="33" spans="2:12" ht="12" customHeight="1" x14ac:dyDescent="0.2">
      <c r="B33" s="181"/>
      <c r="C33" s="181"/>
      <c r="D33" s="181"/>
      <c r="E33" s="181"/>
      <c r="F33" s="181" t="s">
        <v>450</v>
      </c>
      <c r="G33" s="181"/>
      <c r="H33" s="96"/>
      <c r="I33" s="181"/>
      <c r="J33" s="181"/>
      <c r="K33" s="181"/>
      <c r="L33" s="181"/>
    </row>
    <row r="34" spans="2:12" ht="12" customHeight="1" x14ac:dyDescent="0.2">
      <c r="B34" s="181"/>
      <c r="C34" s="181"/>
      <c r="D34" s="181"/>
      <c r="E34" s="181"/>
      <c r="F34" s="181" t="s">
        <v>451</v>
      </c>
      <c r="G34" s="181"/>
      <c r="H34" s="96"/>
      <c r="I34" s="181"/>
      <c r="J34" s="181"/>
      <c r="K34" s="181"/>
      <c r="L34" s="181"/>
    </row>
    <row r="35" spans="2:12" ht="12" customHeight="1" x14ac:dyDescent="0.2">
      <c r="B35" s="181"/>
      <c r="C35" s="181"/>
      <c r="D35" s="181"/>
      <c r="E35" s="181"/>
      <c r="F35" s="181" t="s">
        <v>452</v>
      </c>
      <c r="G35" s="181"/>
      <c r="H35" s="96"/>
      <c r="I35" s="181"/>
      <c r="J35" s="181"/>
      <c r="K35" s="181"/>
      <c r="L35" s="181"/>
    </row>
    <row r="36" spans="2:12" ht="12" customHeight="1" x14ac:dyDescent="0.2">
      <c r="B36" s="181"/>
      <c r="C36" s="181"/>
      <c r="D36" s="181"/>
      <c r="E36" s="181"/>
      <c r="F36" s="997" t="s">
        <v>1107</v>
      </c>
      <c r="G36" s="997"/>
      <c r="H36" s="998"/>
      <c r="I36" s="997"/>
      <c r="J36" s="181"/>
      <c r="K36" s="181"/>
      <c r="L36" s="181"/>
    </row>
    <row r="37" spans="2:12" ht="12" customHeight="1" x14ac:dyDescent="0.2">
      <c r="B37" s="181"/>
      <c r="C37" s="181"/>
      <c r="D37" s="181"/>
      <c r="E37" s="181"/>
      <c r="F37" s="181" t="s">
        <v>453</v>
      </c>
      <c r="G37" s="181"/>
      <c r="H37" s="96"/>
      <c r="I37" s="181"/>
      <c r="J37" s="181"/>
      <c r="K37" s="181"/>
      <c r="L37" s="181"/>
    </row>
    <row r="38" spans="2:12" ht="12" customHeight="1" x14ac:dyDescent="0.2">
      <c r="B38" s="181"/>
      <c r="C38" s="181"/>
      <c r="D38" s="181"/>
      <c r="E38" s="181" t="s">
        <v>454</v>
      </c>
      <c r="F38" s="181"/>
      <c r="G38" s="181"/>
      <c r="H38" s="96"/>
      <c r="I38" s="181"/>
      <c r="J38" s="181"/>
      <c r="K38" s="181"/>
      <c r="L38" s="181"/>
    </row>
    <row r="39" spans="2:12" ht="12" customHeight="1" x14ac:dyDescent="0.2">
      <c r="B39" s="181"/>
      <c r="C39" s="181"/>
      <c r="D39" s="181"/>
      <c r="E39" s="181" t="s">
        <v>455</v>
      </c>
      <c r="F39" s="181"/>
      <c r="G39" s="181"/>
      <c r="H39" s="96"/>
      <c r="I39" s="181"/>
      <c r="J39" s="181"/>
      <c r="K39" s="181"/>
      <c r="L39" s="181"/>
    </row>
    <row r="40" spans="2:12" ht="12" customHeight="1" x14ac:dyDescent="0.2">
      <c r="B40" s="181"/>
      <c r="C40" s="181"/>
      <c r="D40" s="181"/>
      <c r="E40" s="181" t="s">
        <v>456</v>
      </c>
      <c r="F40" s="181"/>
      <c r="G40" s="181"/>
      <c r="H40" s="96"/>
      <c r="I40" s="181"/>
      <c r="J40" s="181"/>
      <c r="K40" s="181"/>
      <c r="L40" s="181"/>
    </row>
    <row r="41" spans="2:12" ht="12" customHeight="1" x14ac:dyDescent="0.2">
      <c r="B41" s="181"/>
      <c r="C41" s="181"/>
      <c r="D41" s="181"/>
      <c r="E41" s="181"/>
      <c r="F41" s="181" t="s">
        <v>457</v>
      </c>
      <c r="G41" s="181"/>
      <c r="H41" s="96"/>
      <c r="I41" s="181"/>
      <c r="J41" s="181"/>
      <c r="K41" s="181"/>
      <c r="L41" s="181"/>
    </row>
    <row r="42" spans="2:12" ht="12" customHeight="1" x14ac:dyDescent="0.2">
      <c r="B42" s="181"/>
      <c r="C42" s="181"/>
      <c r="D42" s="181"/>
      <c r="E42" s="181"/>
      <c r="F42" s="181" t="s">
        <v>458</v>
      </c>
      <c r="G42" s="181"/>
      <c r="H42" s="96"/>
      <c r="I42" s="181"/>
      <c r="J42" s="181"/>
      <c r="K42" s="181"/>
      <c r="L42" s="181"/>
    </row>
    <row r="43" spans="2:12" ht="12" customHeight="1" x14ac:dyDescent="0.2">
      <c r="B43" s="181"/>
      <c r="C43" s="181"/>
      <c r="D43" s="181"/>
      <c r="E43" s="181"/>
      <c r="F43" s="181" t="s">
        <v>459</v>
      </c>
      <c r="G43" s="181"/>
      <c r="H43" s="96"/>
      <c r="I43" s="181"/>
      <c r="J43" s="181"/>
      <c r="K43" s="181"/>
      <c r="L43" s="181"/>
    </row>
    <row r="44" spans="2:12" ht="12" customHeight="1" x14ac:dyDescent="0.2">
      <c r="B44" s="181"/>
      <c r="C44" s="181"/>
      <c r="D44" s="181"/>
      <c r="E44" s="181"/>
      <c r="F44" s="181" t="s">
        <v>460</v>
      </c>
      <c r="G44" s="181"/>
      <c r="H44" s="96"/>
      <c r="I44" s="181"/>
      <c r="J44" s="181"/>
      <c r="K44" s="181"/>
      <c r="L44" s="181"/>
    </row>
    <row r="45" spans="2:12" ht="12" customHeight="1" x14ac:dyDescent="0.2">
      <c r="B45" s="181"/>
      <c r="C45" s="181"/>
      <c r="D45" s="181"/>
      <c r="E45" s="181"/>
      <c r="F45" s="181" t="s">
        <v>591</v>
      </c>
      <c r="G45" s="181"/>
      <c r="H45" s="96"/>
      <c r="I45" s="181"/>
      <c r="J45" s="181"/>
      <c r="K45" s="181"/>
      <c r="L45" s="181"/>
    </row>
    <row r="46" spans="2:12" ht="12" customHeight="1" x14ac:dyDescent="0.2">
      <c r="B46" s="181"/>
      <c r="C46" s="181"/>
      <c r="D46" s="181"/>
      <c r="E46" s="181"/>
      <c r="F46" s="132" t="s">
        <v>461</v>
      </c>
      <c r="G46" s="132"/>
      <c r="H46" s="96"/>
      <c r="I46" s="181"/>
      <c r="J46" s="181"/>
      <c r="K46" s="181"/>
      <c r="L46" s="181"/>
    </row>
    <row r="47" spans="2:12" ht="12" customHeight="1" x14ac:dyDescent="0.2">
      <c r="B47" s="181"/>
      <c r="C47" s="181"/>
      <c r="D47" s="181"/>
      <c r="E47" s="181" t="s">
        <v>462</v>
      </c>
      <c r="F47" s="181"/>
      <c r="G47" s="181"/>
      <c r="H47" s="96"/>
      <c r="I47" s="181"/>
      <c r="J47" s="181"/>
      <c r="K47" s="181"/>
      <c r="L47" s="181"/>
    </row>
    <row r="48" spans="2:12" ht="12" customHeight="1" x14ac:dyDescent="0.2">
      <c r="B48" s="181"/>
      <c r="C48" s="181"/>
      <c r="D48" s="181"/>
      <c r="E48" s="181" t="s">
        <v>463</v>
      </c>
      <c r="F48" s="181"/>
      <c r="G48" s="181"/>
      <c r="H48" s="96"/>
      <c r="I48" s="181"/>
      <c r="J48" s="181"/>
      <c r="K48" s="181"/>
      <c r="L48" s="181"/>
    </row>
    <row r="49" spans="2:12" ht="12" customHeight="1" x14ac:dyDescent="0.2">
      <c r="B49" s="181"/>
      <c r="C49" s="181"/>
      <c r="D49" s="181"/>
      <c r="E49" s="181"/>
      <c r="F49" s="181" t="s">
        <v>464</v>
      </c>
      <c r="G49" s="181"/>
      <c r="H49" s="96"/>
      <c r="I49" s="181"/>
      <c r="J49" s="181"/>
      <c r="K49" s="181"/>
      <c r="L49" s="181"/>
    </row>
    <row r="50" spans="2:12" ht="12" customHeight="1" x14ac:dyDescent="0.2">
      <c r="B50" s="181"/>
      <c r="C50" s="181"/>
      <c r="D50" s="181"/>
      <c r="E50" s="181"/>
      <c r="F50" s="181" t="s">
        <v>465</v>
      </c>
      <c r="G50" s="181"/>
      <c r="H50" s="96"/>
      <c r="I50" s="181"/>
      <c r="J50" s="181"/>
      <c r="K50" s="181"/>
      <c r="L50" s="181"/>
    </row>
    <row r="51" spans="2:12" ht="12" customHeight="1" x14ac:dyDescent="0.2">
      <c r="B51" s="181"/>
      <c r="C51" s="181"/>
      <c r="D51" s="181"/>
      <c r="E51" s="181"/>
      <c r="F51" s="181" t="s">
        <v>466</v>
      </c>
      <c r="G51" s="181"/>
      <c r="H51" s="96"/>
      <c r="I51" s="181"/>
      <c r="J51" s="181"/>
      <c r="K51" s="181"/>
      <c r="L51" s="181"/>
    </row>
    <row r="52" spans="2:12" ht="12" customHeight="1" x14ac:dyDescent="0.2">
      <c r="B52" s="181"/>
      <c r="C52" s="181"/>
      <c r="D52" s="181"/>
      <c r="E52" s="181"/>
      <c r="F52" s="181" t="s">
        <v>467</v>
      </c>
      <c r="G52" s="181"/>
      <c r="I52" s="181"/>
      <c r="J52" s="181"/>
      <c r="K52" s="181"/>
      <c r="L52" s="181"/>
    </row>
    <row r="53" spans="2:12" ht="12" customHeight="1" x14ac:dyDescent="0.2">
      <c r="B53" s="181"/>
      <c r="C53" s="181"/>
      <c r="D53" s="181"/>
      <c r="E53" s="181"/>
      <c r="F53" s="181" t="s">
        <v>468</v>
      </c>
      <c r="G53" s="181"/>
      <c r="H53" s="96"/>
      <c r="I53" s="181"/>
      <c r="J53" s="181"/>
      <c r="K53" s="181"/>
      <c r="L53" s="181"/>
    </row>
    <row r="54" spans="2:12" ht="12" customHeight="1" x14ac:dyDescent="0.2">
      <c r="B54" s="181"/>
      <c r="C54" s="181"/>
      <c r="D54" s="181"/>
      <c r="E54" s="181"/>
      <c r="F54" s="181" t="s">
        <v>469</v>
      </c>
      <c r="G54" s="181"/>
      <c r="H54" s="96"/>
      <c r="I54" s="181"/>
      <c r="J54" s="181"/>
      <c r="K54" s="181"/>
      <c r="L54" s="181"/>
    </row>
    <row r="55" spans="2:12" ht="12" customHeight="1" x14ac:dyDescent="0.2">
      <c r="B55" s="181"/>
      <c r="C55" s="181"/>
      <c r="D55" s="181"/>
      <c r="E55" s="181"/>
      <c r="F55" s="181" t="s">
        <v>470</v>
      </c>
      <c r="G55" s="181"/>
      <c r="H55" s="96"/>
      <c r="I55" s="181"/>
      <c r="J55" s="181"/>
      <c r="K55" s="181"/>
      <c r="L55" s="181"/>
    </row>
    <row r="56" spans="2:12" ht="12" customHeight="1" x14ac:dyDescent="0.2">
      <c r="B56" s="181"/>
      <c r="C56" s="181"/>
      <c r="D56" s="181"/>
      <c r="E56" s="181"/>
      <c r="F56" s="181" t="s">
        <v>471</v>
      </c>
      <c r="G56" s="181"/>
      <c r="H56" s="96"/>
      <c r="I56" s="181"/>
      <c r="J56" s="181"/>
      <c r="K56" s="181"/>
      <c r="L56" s="181"/>
    </row>
    <row r="57" spans="2:12" ht="12" customHeight="1" x14ac:dyDescent="0.2">
      <c r="B57" s="181"/>
      <c r="C57" s="181"/>
      <c r="D57" s="181"/>
      <c r="E57" s="181"/>
      <c r="F57" s="181" t="s">
        <v>472</v>
      </c>
      <c r="G57" s="181"/>
      <c r="H57" s="96"/>
      <c r="I57" s="181"/>
      <c r="J57" s="181"/>
      <c r="K57" s="181"/>
      <c r="L57" s="181"/>
    </row>
    <row r="58" spans="2:12" ht="12" customHeight="1" x14ac:dyDescent="0.2">
      <c r="B58" s="181"/>
      <c r="C58" s="181"/>
      <c r="D58" s="181"/>
      <c r="E58" s="181"/>
      <c r="F58" s="181" t="s">
        <v>473</v>
      </c>
      <c r="G58" s="181"/>
      <c r="H58" s="96"/>
      <c r="I58" s="181"/>
      <c r="J58" s="181"/>
      <c r="K58" s="181"/>
      <c r="L58" s="181"/>
    </row>
    <row r="59" spans="2:12" ht="12" customHeight="1" x14ac:dyDescent="0.2">
      <c r="B59" s="181"/>
      <c r="C59" s="181"/>
      <c r="D59" s="181"/>
      <c r="E59" s="181"/>
      <c r="F59" s="181" t="s">
        <v>474</v>
      </c>
      <c r="G59" s="181"/>
      <c r="H59" s="96"/>
      <c r="I59" s="181"/>
      <c r="J59" s="181"/>
      <c r="K59" s="181"/>
      <c r="L59" s="181"/>
    </row>
    <row r="60" spans="2:12" ht="12" customHeight="1" x14ac:dyDescent="0.2">
      <c r="B60" s="181"/>
      <c r="C60" s="181"/>
      <c r="D60" s="181"/>
      <c r="E60" s="181"/>
      <c r="F60" s="181" t="s">
        <v>475</v>
      </c>
      <c r="G60" s="181"/>
      <c r="H60" s="96"/>
      <c r="I60" s="181"/>
      <c r="J60" s="181"/>
      <c r="K60" s="181"/>
      <c r="L60" s="181"/>
    </row>
    <row r="61" spans="2:12" ht="12" customHeight="1" x14ac:dyDescent="0.2">
      <c r="B61" s="181"/>
      <c r="C61" s="181"/>
      <c r="D61" s="181"/>
      <c r="E61" s="181"/>
      <c r="F61" s="181" t="s">
        <v>476</v>
      </c>
      <c r="G61" s="181"/>
      <c r="H61" s="96"/>
      <c r="I61" s="181"/>
      <c r="J61" s="181"/>
      <c r="K61" s="181"/>
      <c r="L61" s="181"/>
    </row>
    <row r="62" spans="2:12" ht="12" customHeight="1" x14ac:dyDescent="0.2">
      <c r="B62" s="181"/>
      <c r="C62" s="181"/>
      <c r="D62" s="181"/>
      <c r="E62" s="181"/>
      <c r="F62" s="181" t="s">
        <v>477</v>
      </c>
      <c r="G62" s="181"/>
      <c r="H62" s="96"/>
      <c r="I62" s="181"/>
      <c r="J62" s="181"/>
      <c r="K62" s="181"/>
      <c r="L62" s="181"/>
    </row>
    <row r="63" spans="2:12" ht="12" customHeight="1" x14ac:dyDescent="0.2">
      <c r="B63" s="181"/>
      <c r="C63" s="181"/>
      <c r="D63" s="181"/>
      <c r="E63" s="181"/>
      <c r="F63" s="181" t="s">
        <v>478</v>
      </c>
      <c r="G63" s="181"/>
      <c r="H63" s="96"/>
      <c r="I63" s="181"/>
      <c r="J63" s="181"/>
      <c r="K63" s="181"/>
      <c r="L63" s="181"/>
    </row>
    <row r="64" spans="2:12" ht="12" customHeight="1" x14ac:dyDescent="0.2">
      <c r="B64" s="181"/>
      <c r="C64" s="181"/>
      <c r="D64" s="181"/>
      <c r="E64" s="181" t="s">
        <v>479</v>
      </c>
      <c r="F64" s="181"/>
      <c r="G64" s="181"/>
      <c r="H64" s="96"/>
      <c r="I64" s="181"/>
      <c r="J64" s="181"/>
      <c r="K64" s="181"/>
      <c r="L64" s="181"/>
    </row>
    <row r="65" spans="2:12" ht="12" customHeight="1" x14ac:dyDescent="0.2">
      <c r="B65" s="181"/>
      <c r="C65" s="181"/>
      <c r="D65" s="181"/>
      <c r="E65" s="181" t="s">
        <v>480</v>
      </c>
      <c r="F65" s="181"/>
      <c r="G65" s="181"/>
      <c r="H65" s="96"/>
      <c r="I65" s="181"/>
      <c r="J65" s="181"/>
      <c r="K65" s="181"/>
      <c r="L65" s="181"/>
    </row>
    <row r="66" spans="2:12" ht="12" customHeight="1" x14ac:dyDescent="0.2">
      <c r="B66" s="181"/>
      <c r="C66" s="181"/>
      <c r="D66" s="181"/>
      <c r="E66" s="181"/>
      <c r="F66" s="181" t="s">
        <v>481</v>
      </c>
      <c r="G66" s="181"/>
      <c r="H66" s="96"/>
      <c r="I66" s="181"/>
      <c r="J66" s="181"/>
      <c r="K66" s="181"/>
      <c r="L66" s="181"/>
    </row>
    <row r="67" spans="2:12" ht="12" customHeight="1" x14ac:dyDescent="0.2">
      <c r="B67" s="181"/>
      <c r="C67" s="181"/>
      <c r="D67" s="181"/>
      <c r="E67" s="181"/>
      <c r="F67" s="181" t="s">
        <v>482</v>
      </c>
      <c r="G67" s="181"/>
      <c r="H67" s="96"/>
      <c r="I67" s="181"/>
      <c r="J67" s="181"/>
      <c r="K67" s="181"/>
      <c r="L67" s="181"/>
    </row>
    <row r="68" spans="2:12" ht="12" customHeight="1" x14ac:dyDescent="0.2">
      <c r="B68" s="181"/>
      <c r="C68" s="181"/>
      <c r="D68" s="181"/>
      <c r="E68" s="181" t="s">
        <v>483</v>
      </c>
      <c r="F68" s="181"/>
      <c r="G68" s="181"/>
      <c r="H68" s="96"/>
      <c r="I68" s="181"/>
      <c r="J68" s="181"/>
      <c r="K68" s="181"/>
      <c r="L68" s="181"/>
    </row>
    <row r="69" spans="2:12" ht="12" customHeight="1" x14ac:dyDescent="0.2">
      <c r="B69" s="181"/>
      <c r="C69" s="181"/>
      <c r="D69" s="181"/>
      <c r="E69" s="181" t="s">
        <v>484</v>
      </c>
      <c r="F69" s="181"/>
      <c r="G69" s="181"/>
      <c r="H69" s="96"/>
      <c r="I69" s="181"/>
      <c r="J69" s="181"/>
      <c r="K69" s="181"/>
      <c r="L69" s="181"/>
    </row>
    <row r="70" spans="2:12" ht="12" customHeight="1" x14ac:dyDescent="0.2">
      <c r="B70" s="181"/>
      <c r="C70" s="181"/>
      <c r="D70" s="181"/>
      <c r="E70" s="181"/>
      <c r="F70" s="181" t="s">
        <v>485</v>
      </c>
      <c r="G70" s="181"/>
      <c r="H70" s="96"/>
      <c r="I70" s="181"/>
      <c r="J70" s="181"/>
      <c r="K70" s="181"/>
      <c r="L70" s="181"/>
    </row>
    <row r="71" spans="2:12" ht="12" customHeight="1" x14ac:dyDescent="0.2">
      <c r="B71" s="181"/>
      <c r="C71" s="181"/>
      <c r="D71" s="181"/>
      <c r="E71" s="181"/>
      <c r="F71" s="181" t="s">
        <v>486</v>
      </c>
      <c r="G71" s="181"/>
      <c r="H71" s="96"/>
      <c r="I71" s="181"/>
      <c r="J71" s="181"/>
      <c r="K71" s="181"/>
      <c r="L71" s="181"/>
    </row>
    <row r="72" spans="2:12" ht="12" customHeight="1" x14ac:dyDescent="0.2">
      <c r="B72" s="181"/>
      <c r="C72" s="181"/>
      <c r="D72" s="181"/>
      <c r="E72" s="181" t="s">
        <v>487</v>
      </c>
      <c r="F72" s="181"/>
      <c r="G72" s="181"/>
      <c r="H72" s="96"/>
      <c r="I72" s="181"/>
      <c r="J72" s="181"/>
      <c r="K72" s="181"/>
      <c r="L72" s="181"/>
    </row>
    <row r="73" spans="2:12" ht="12" customHeight="1" x14ac:dyDescent="0.2">
      <c r="B73" s="181"/>
      <c r="C73" s="181"/>
      <c r="D73" s="181"/>
      <c r="E73" s="181" t="s">
        <v>488</v>
      </c>
      <c r="F73" s="181"/>
      <c r="G73" s="181"/>
      <c r="H73" s="96"/>
      <c r="I73" s="181"/>
      <c r="J73" s="181"/>
      <c r="K73" s="181"/>
      <c r="L73" s="181"/>
    </row>
    <row r="74" spans="2:12" ht="12" customHeight="1" x14ac:dyDescent="0.2">
      <c r="B74" s="181"/>
      <c r="C74" s="181"/>
      <c r="D74" s="181"/>
      <c r="E74" s="181"/>
      <c r="F74" s="181" t="s">
        <v>489</v>
      </c>
      <c r="G74" s="181"/>
      <c r="H74" s="96"/>
      <c r="I74" s="181"/>
      <c r="J74" s="181"/>
      <c r="K74" s="181"/>
      <c r="L74" s="181"/>
    </row>
    <row r="75" spans="2:12" ht="12" customHeight="1" x14ac:dyDescent="0.2">
      <c r="B75" s="181"/>
      <c r="C75" s="181"/>
      <c r="D75" s="181"/>
      <c r="E75" s="181"/>
      <c r="F75" s="181" t="s">
        <v>490</v>
      </c>
      <c r="G75" s="181"/>
      <c r="H75" s="96"/>
      <c r="I75" s="181"/>
      <c r="J75" s="181"/>
      <c r="K75" s="181"/>
      <c r="L75" s="181"/>
    </row>
    <row r="76" spans="2:12" ht="12" customHeight="1" x14ac:dyDescent="0.2">
      <c r="B76" s="181"/>
      <c r="C76" s="181"/>
      <c r="D76" s="181"/>
      <c r="E76" s="181"/>
      <c r="F76" s="181" t="s">
        <v>491</v>
      </c>
      <c r="G76" s="181"/>
      <c r="H76" s="96"/>
      <c r="I76" s="181"/>
      <c r="J76" s="181"/>
      <c r="K76" s="181"/>
      <c r="L76" s="181"/>
    </row>
    <row r="77" spans="2:12" ht="12" customHeight="1" x14ac:dyDescent="0.2">
      <c r="B77" s="181"/>
      <c r="C77" s="181"/>
      <c r="D77" s="181"/>
      <c r="E77" s="181"/>
      <c r="F77" s="181" t="s">
        <v>492</v>
      </c>
      <c r="G77" s="181"/>
      <c r="H77" s="96"/>
      <c r="I77" s="181"/>
      <c r="J77" s="181"/>
      <c r="K77" s="181"/>
      <c r="L77" s="181"/>
    </row>
    <row r="78" spans="2:12" ht="12" customHeight="1" x14ac:dyDescent="0.2">
      <c r="B78" s="181"/>
      <c r="C78" s="181"/>
      <c r="D78" s="181"/>
      <c r="E78" s="181"/>
      <c r="F78" s="181" t="s">
        <v>493</v>
      </c>
      <c r="G78" s="181"/>
      <c r="H78" s="96"/>
      <c r="I78" s="181"/>
      <c r="J78" s="181"/>
      <c r="K78" s="181"/>
      <c r="L78" s="181"/>
    </row>
    <row r="79" spans="2:12" ht="12" customHeight="1" x14ac:dyDescent="0.2">
      <c r="B79" s="181"/>
      <c r="C79" s="181"/>
      <c r="D79" s="181"/>
      <c r="E79" s="181"/>
      <c r="F79" s="181" t="s">
        <v>494</v>
      </c>
      <c r="G79" s="181"/>
      <c r="H79" s="96"/>
      <c r="I79" s="181"/>
      <c r="J79" s="181"/>
      <c r="K79" s="181"/>
      <c r="L79" s="181"/>
    </row>
    <row r="80" spans="2:12" ht="12" customHeight="1" x14ac:dyDescent="0.2">
      <c r="B80" s="181"/>
      <c r="C80" s="181"/>
      <c r="D80" s="181"/>
      <c r="E80" s="181"/>
      <c r="F80" s="181" t="s">
        <v>495</v>
      </c>
      <c r="G80" s="181"/>
      <c r="H80" s="96"/>
      <c r="I80" s="181"/>
      <c r="J80" s="181"/>
      <c r="K80" s="181"/>
      <c r="L80" s="181"/>
    </row>
    <row r="81" spans="2:12" ht="12" customHeight="1" x14ac:dyDescent="0.2">
      <c r="B81" s="181"/>
      <c r="C81" s="181"/>
      <c r="D81" s="181"/>
      <c r="E81" s="181"/>
      <c r="F81" s="181" t="s">
        <v>496</v>
      </c>
      <c r="G81" s="181"/>
      <c r="H81" s="96"/>
      <c r="I81" s="181"/>
      <c r="J81" s="181"/>
      <c r="K81" s="181"/>
      <c r="L81" s="181"/>
    </row>
    <row r="82" spans="2:12" ht="12" customHeight="1" x14ac:dyDescent="0.2">
      <c r="B82" s="181"/>
      <c r="C82" s="181"/>
      <c r="D82" s="181"/>
      <c r="E82" s="181"/>
      <c r="F82" s="181" t="s">
        <v>497</v>
      </c>
      <c r="G82" s="181"/>
      <c r="H82" s="96"/>
      <c r="I82" s="181"/>
      <c r="J82" s="181"/>
      <c r="K82" s="181"/>
      <c r="L82" s="181"/>
    </row>
    <row r="83" spans="2:12" ht="12" customHeight="1" x14ac:dyDescent="0.2">
      <c r="B83" s="181"/>
      <c r="C83" s="181"/>
      <c r="D83" s="181"/>
      <c r="E83" s="181"/>
      <c r="F83" s="181" t="s">
        <v>498</v>
      </c>
      <c r="G83" s="181"/>
      <c r="H83" s="96"/>
      <c r="I83" s="181"/>
      <c r="J83" s="181"/>
      <c r="K83" s="181"/>
      <c r="L83" s="181"/>
    </row>
    <row r="84" spans="2:12" ht="12" customHeight="1" x14ac:dyDescent="0.2">
      <c r="B84" s="181"/>
      <c r="C84" s="181"/>
      <c r="D84" s="181"/>
      <c r="E84" s="181"/>
      <c r="F84" s="181" t="s">
        <v>499</v>
      </c>
      <c r="G84" s="181"/>
      <c r="H84" s="96"/>
      <c r="I84" s="181"/>
      <c r="J84" s="181"/>
      <c r="K84" s="181"/>
      <c r="L84" s="181"/>
    </row>
    <row r="85" spans="2:12" ht="12" customHeight="1" x14ac:dyDescent="0.2">
      <c r="B85" s="181"/>
      <c r="C85" s="181"/>
      <c r="D85" s="181"/>
      <c r="E85" s="181"/>
      <c r="F85" s="181" t="s">
        <v>500</v>
      </c>
      <c r="G85" s="181"/>
      <c r="H85" s="96"/>
      <c r="I85" s="181"/>
      <c r="J85" s="181"/>
      <c r="K85" s="181"/>
      <c r="L85" s="181"/>
    </row>
    <row r="86" spans="2:12" ht="12" customHeight="1" x14ac:dyDescent="0.2">
      <c r="B86" s="181"/>
      <c r="C86" s="181"/>
      <c r="D86" s="181"/>
      <c r="E86" s="181"/>
      <c r="F86" s="181" t="s">
        <v>501</v>
      </c>
      <c r="G86" s="181"/>
      <c r="H86" s="96"/>
      <c r="I86" s="181"/>
      <c r="J86" s="181"/>
      <c r="K86" s="181"/>
      <c r="L86" s="181"/>
    </row>
    <row r="87" spans="2:12" ht="12" customHeight="1" x14ac:dyDescent="0.2">
      <c r="B87" s="181"/>
      <c r="C87" s="181"/>
      <c r="D87" s="181"/>
      <c r="E87" s="181"/>
      <c r="F87" s="181" t="s">
        <v>502</v>
      </c>
      <c r="G87" s="181"/>
      <c r="H87" s="96"/>
      <c r="I87" s="181"/>
      <c r="J87" s="181"/>
      <c r="K87" s="181"/>
      <c r="L87" s="181"/>
    </row>
    <row r="88" spans="2:12" ht="12" customHeight="1" x14ac:dyDescent="0.2">
      <c r="B88" s="181"/>
      <c r="C88" s="181"/>
      <c r="D88" s="181"/>
      <c r="E88" s="181"/>
      <c r="F88" s="181" t="s">
        <v>503</v>
      </c>
      <c r="G88" s="181"/>
      <c r="H88" s="96"/>
      <c r="I88" s="181"/>
      <c r="J88" s="181"/>
      <c r="K88" s="181"/>
      <c r="L88" s="181"/>
    </row>
    <row r="89" spans="2:12" ht="12" customHeight="1" x14ac:dyDescent="0.2">
      <c r="B89" s="181"/>
      <c r="C89" s="181"/>
      <c r="D89" s="181"/>
      <c r="E89" s="181"/>
      <c r="F89" s="181" t="s">
        <v>504</v>
      </c>
      <c r="G89" s="181"/>
      <c r="H89" s="96"/>
      <c r="I89" s="181"/>
      <c r="J89" s="181"/>
      <c r="K89" s="181"/>
      <c r="L89" s="181"/>
    </row>
    <row r="90" spans="2:12" ht="12" customHeight="1" x14ac:dyDescent="0.2">
      <c r="B90" s="181"/>
      <c r="C90" s="181"/>
      <c r="D90" s="181"/>
      <c r="E90" s="181"/>
      <c r="F90" s="181" t="s">
        <v>505</v>
      </c>
      <c r="G90" s="181"/>
      <c r="H90" s="96"/>
      <c r="I90" s="181"/>
      <c r="J90" s="181"/>
      <c r="K90" s="181"/>
      <c r="L90" s="181"/>
    </row>
    <row r="91" spans="2:12" ht="12" customHeight="1" x14ac:dyDescent="0.2">
      <c r="B91" s="181"/>
      <c r="C91" s="181"/>
      <c r="D91" s="181"/>
      <c r="E91" s="181" t="s">
        <v>506</v>
      </c>
      <c r="F91" s="181"/>
      <c r="G91" s="181"/>
      <c r="H91" s="96"/>
      <c r="I91" s="181"/>
      <c r="J91" s="181"/>
      <c r="K91" s="181"/>
      <c r="L91" s="181"/>
    </row>
    <row r="92" spans="2:12" ht="12" customHeight="1" x14ac:dyDescent="0.2">
      <c r="B92" s="181"/>
      <c r="C92" s="181"/>
      <c r="D92" s="181"/>
      <c r="E92" s="181" t="s">
        <v>507</v>
      </c>
      <c r="F92" s="181"/>
      <c r="G92" s="181"/>
      <c r="H92" s="96"/>
      <c r="I92" s="181"/>
      <c r="J92" s="181"/>
      <c r="K92" s="181"/>
      <c r="L92" s="181"/>
    </row>
    <row r="93" spans="2:12" ht="12" customHeight="1" x14ac:dyDescent="0.2">
      <c r="B93" s="181"/>
      <c r="C93" s="181"/>
      <c r="D93" s="181"/>
      <c r="E93" s="181"/>
      <c r="F93" s="181" t="s">
        <v>508</v>
      </c>
      <c r="G93" s="181"/>
      <c r="H93" s="96"/>
      <c r="I93" s="181"/>
      <c r="J93" s="181"/>
      <c r="K93" s="181"/>
      <c r="L93" s="181"/>
    </row>
    <row r="94" spans="2:12" ht="12" customHeight="1" x14ac:dyDescent="0.2">
      <c r="B94" s="181"/>
      <c r="C94" s="181"/>
      <c r="D94" s="181"/>
      <c r="E94" s="181"/>
      <c r="F94" s="181" t="s">
        <v>509</v>
      </c>
      <c r="G94" s="181"/>
      <c r="H94" s="96"/>
      <c r="I94" s="181"/>
      <c r="J94" s="181"/>
      <c r="K94" s="181"/>
      <c r="L94" s="181"/>
    </row>
    <row r="95" spans="2:12" ht="12" customHeight="1" x14ac:dyDescent="0.2">
      <c r="B95" s="181"/>
      <c r="C95" s="181"/>
      <c r="D95" s="181"/>
      <c r="E95" s="181"/>
      <c r="F95" s="181" t="s">
        <v>510</v>
      </c>
      <c r="G95" s="181"/>
      <c r="H95" s="96"/>
      <c r="I95" s="181"/>
      <c r="J95" s="181"/>
      <c r="K95" s="181"/>
      <c r="L95" s="181"/>
    </row>
    <row r="96" spans="2:12" ht="12" customHeight="1" x14ac:dyDescent="0.2">
      <c r="B96" s="181"/>
      <c r="C96" s="181"/>
      <c r="D96" s="181"/>
      <c r="E96" s="181"/>
      <c r="F96" s="181" t="s">
        <v>511</v>
      </c>
      <c r="G96" s="181"/>
      <c r="H96" s="96"/>
      <c r="I96" s="181"/>
      <c r="J96" s="181"/>
      <c r="K96" s="181"/>
      <c r="L96" s="181"/>
    </row>
    <row r="97" spans="2:12" ht="12" customHeight="1" x14ac:dyDescent="0.2">
      <c r="B97" s="181"/>
      <c r="C97" s="181"/>
      <c r="D97" s="181"/>
      <c r="E97" s="181"/>
      <c r="F97" s="181" t="s">
        <v>512</v>
      </c>
      <c r="G97" s="181"/>
      <c r="H97" s="96"/>
      <c r="I97" s="181"/>
      <c r="J97" s="181"/>
      <c r="K97" s="181"/>
      <c r="L97" s="181"/>
    </row>
    <row r="98" spans="2:12" ht="12" customHeight="1" x14ac:dyDescent="0.2">
      <c r="B98" s="181"/>
      <c r="C98" s="181"/>
      <c r="D98" s="181"/>
      <c r="E98" s="181"/>
      <c r="F98" s="181" t="s">
        <v>513</v>
      </c>
      <c r="G98" s="181"/>
      <c r="H98" s="96"/>
      <c r="I98" s="181"/>
      <c r="J98" s="181"/>
      <c r="K98" s="181"/>
      <c r="L98" s="181"/>
    </row>
    <row r="99" spans="2:12" ht="12" customHeight="1" x14ac:dyDescent="0.2">
      <c r="B99" s="181"/>
      <c r="C99" s="181"/>
      <c r="D99" s="181"/>
      <c r="E99" s="181"/>
      <c r="F99" s="181" t="s">
        <v>514</v>
      </c>
      <c r="G99" s="181"/>
      <c r="H99" s="96"/>
      <c r="I99" s="181"/>
      <c r="J99" s="181"/>
      <c r="K99" s="181"/>
      <c r="L99" s="181"/>
    </row>
    <row r="100" spans="2:12" ht="12" customHeight="1" x14ac:dyDescent="0.2">
      <c r="B100" s="181"/>
      <c r="C100" s="181"/>
      <c r="D100" s="181"/>
      <c r="E100" s="181"/>
      <c r="F100" s="181" t="s">
        <v>515</v>
      </c>
      <c r="G100" s="181"/>
      <c r="H100" s="96"/>
      <c r="I100" s="181"/>
      <c r="J100" s="181"/>
      <c r="K100" s="181"/>
      <c r="L100" s="181"/>
    </row>
    <row r="101" spans="2:12" ht="12" customHeight="1" x14ac:dyDescent="0.2">
      <c r="B101" s="181"/>
      <c r="C101" s="181"/>
      <c r="D101" s="181"/>
      <c r="E101" s="181"/>
      <c r="F101" s="181" t="s">
        <v>516</v>
      </c>
      <c r="G101" s="181"/>
      <c r="H101" s="96"/>
      <c r="I101" s="181"/>
      <c r="J101" s="181"/>
      <c r="K101" s="181"/>
      <c r="L101" s="181"/>
    </row>
    <row r="102" spans="2:12" ht="12" customHeight="1" x14ac:dyDescent="0.2">
      <c r="B102" s="96"/>
      <c r="C102" s="181"/>
      <c r="D102" s="181"/>
      <c r="E102" s="181"/>
      <c r="F102" s="181" t="s">
        <v>592</v>
      </c>
      <c r="G102" s="181"/>
      <c r="I102" s="181"/>
      <c r="J102" s="181"/>
      <c r="K102" s="181"/>
      <c r="L102" s="181"/>
    </row>
    <row r="103" spans="2:12" ht="12" customHeight="1" x14ac:dyDescent="0.2">
      <c r="B103" s="96"/>
      <c r="C103" s="181"/>
      <c r="D103" s="181"/>
      <c r="E103" s="181"/>
      <c r="F103" s="181" t="s">
        <v>593</v>
      </c>
      <c r="G103" s="181"/>
      <c r="I103" s="181"/>
      <c r="J103" s="181"/>
      <c r="K103" s="181"/>
      <c r="L103" s="181"/>
    </row>
    <row r="104" spans="2:12" ht="12" customHeight="1" x14ac:dyDescent="0.2">
      <c r="B104" s="181"/>
      <c r="C104" s="181"/>
      <c r="D104" s="181"/>
      <c r="E104" s="181" t="s">
        <v>517</v>
      </c>
      <c r="F104" s="181"/>
      <c r="G104" s="181"/>
      <c r="H104" s="96"/>
      <c r="I104" s="181"/>
      <c r="J104" s="181"/>
      <c r="K104" s="181"/>
      <c r="L104" s="181"/>
    </row>
    <row r="105" spans="2:12" ht="12" customHeight="1" x14ac:dyDescent="0.2">
      <c r="B105" s="181"/>
      <c r="C105" s="181"/>
      <c r="D105" s="181"/>
      <c r="E105" s="181" t="s">
        <v>518</v>
      </c>
      <c r="F105" s="181"/>
      <c r="G105" s="181"/>
      <c r="H105" s="96"/>
      <c r="I105" s="181"/>
      <c r="J105" s="181"/>
      <c r="K105" s="181"/>
      <c r="L105" s="181"/>
    </row>
    <row r="106" spans="2:12" ht="12" customHeight="1" x14ac:dyDescent="0.2">
      <c r="B106" s="181"/>
      <c r="C106" s="181"/>
      <c r="D106" s="181"/>
      <c r="E106" s="181"/>
      <c r="F106" s="181" t="s">
        <v>519</v>
      </c>
      <c r="G106" s="181"/>
      <c r="H106" s="96"/>
      <c r="I106" s="181"/>
      <c r="J106" s="181"/>
      <c r="K106" s="181"/>
      <c r="L106" s="181"/>
    </row>
    <row r="107" spans="2:12" ht="12" customHeight="1" x14ac:dyDescent="0.2">
      <c r="B107" s="181"/>
      <c r="C107" s="181"/>
      <c r="D107" s="181"/>
      <c r="E107" s="181"/>
      <c r="F107" s="181" t="s">
        <v>520</v>
      </c>
      <c r="G107" s="181"/>
      <c r="H107" s="96"/>
      <c r="I107" s="181"/>
      <c r="J107" s="181"/>
      <c r="K107" s="181"/>
      <c r="L107" s="181"/>
    </row>
    <row r="108" spans="2:12" ht="12" customHeight="1" x14ac:dyDescent="0.2">
      <c r="B108" s="181"/>
      <c r="C108" s="181"/>
      <c r="D108" s="181"/>
      <c r="E108" s="181" t="s">
        <v>521</v>
      </c>
      <c r="F108" s="181"/>
      <c r="G108" s="181"/>
      <c r="H108" s="96"/>
      <c r="I108" s="181"/>
      <c r="J108" s="181"/>
      <c r="K108" s="181"/>
      <c r="L108" s="181"/>
    </row>
    <row r="109" spans="2:12" ht="12" customHeight="1" x14ac:dyDescent="0.2">
      <c r="B109" s="181"/>
      <c r="C109" s="181"/>
      <c r="D109" s="181"/>
      <c r="E109" s="181" t="s">
        <v>522</v>
      </c>
      <c r="F109" s="181"/>
      <c r="G109" s="181"/>
      <c r="H109" s="96"/>
      <c r="I109" s="181"/>
      <c r="J109" s="181"/>
      <c r="K109" s="181"/>
      <c r="L109" s="181"/>
    </row>
    <row r="110" spans="2:12" ht="12" customHeight="1" x14ac:dyDescent="0.2">
      <c r="B110" s="181"/>
      <c r="C110" s="181"/>
      <c r="D110" s="181"/>
      <c r="E110" s="181"/>
      <c r="F110" s="181" t="s">
        <v>523</v>
      </c>
      <c r="G110" s="181"/>
      <c r="H110" s="96"/>
      <c r="I110" s="181"/>
      <c r="J110" s="181"/>
      <c r="K110" s="181"/>
      <c r="L110" s="181"/>
    </row>
    <row r="111" spans="2:12" ht="12" customHeight="1" x14ac:dyDescent="0.2">
      <c r="B111" s="181"/>
      <c r="C111" s="181"/>
      <c r="D111" s="181"/>
      <c r="E111" s="181"/>
      <c r="F111" s="181" t="s">
        <v>524</v>
      </c>
      <c r="G111" s="181"/>
      <c r="I111" s="181"/>
      <c r="J111" s="181"/>
      <c r="K111" s="181"/>
      <c r="L111" s="181"/>
    </row>
    <row r="112" spans="2:12" ht="12" customHeight="1" x14ac:dyDescent="0.2">
      <c r="B112" s="181"/>
      <c r="C112" s="181"/>
      <c r="D112" s="181"/>
      <c r="E112" s="181"/>
      <c r="F112" s="181" t="s">
        <v>525</v>
      </c>
      <c r="G112" s="181"/>
      <c r="H112" s="96"/>
      <c r="I112" s="181"/>
      <c r="J112" s="181"/>
      <c r="K112" s="181"/>
      <c r="L112" s="181"/>
    </row>
    <row r="113" spans="2:12" ht="12" customHeight="1" x14ac:dyDescent="0.2">
      <c r="B113" s="181"/>
      <c r="C113" s="181"/>
      <c r="D113" s="181"/>
      <c r="E113" s="181"/>
      <c r="F113" s="181" t="s">
        <v>526</v>
      </c>
      <c r="G113" s="181"/>
      <c r="H113" s="96"/>
      <c r="I113" s="181"/>
      <c r="J113" s="181"/>
      <c r="K113" s="181"/>
      <c r="L113" s="181"/>
    </row>
    <row r="114" spans="2:12" ht="12" customHeight="1" x14ac:dyDescent="0.2">
      <c r="B114" s="181"/>
      <c r="C114" s="181"/>
      <c r="D114" s="181"/>
      <c r="E114" s="181"/>
      <c r="F114" s="181" t="s">
        <v>527</v>
      </c>
      <c r="G114" s="181"/>
      <c r="H114" s="96"/>
      <c r="I114" s="181"/>
      <c r="J114" s="181"/>
      <c r="K114" s="181"/>
      <c r="L114" s="181"/>
    </row>
    <row r="115" spans="2:12" ht="12" customHeight="1" x14ac:dyDescent="0.2">
      <c r="B115" s="181"/>
      <c r="C115" s="181"/>
      <c r="D115" s="181"/>
      <c r="E115" s="181" t="s">
        <v>528</v>
      </c>
      <c r="F115" s="181"/>
      <c r="G115" s="181"/>
      <c r="H115" s="96"/>
      <c r="I115" s="181"/>
      <c r="J115" s="181"/>
      <c r="K115" s="181"/>
      <c r="L115" s="181"/>
    </row>
    <row r="116" spans="2:12" ht="12" customHeight="1" x14ac:dyDescent="0.2">
      <c r="B116" s="181"/>
      <c r="C116" s="181"/>
      <c r="D116" s="181"/>
      <c r="E116" s="181" t="s">
        <v>529</v>
      </c>
      <c r="F116" s="181"/>
      <c r="G116" s="181"/>
      <c r="H116" s="96"/>
      <c r="I116" s="181"/>
      <c r="J116" s="181"/>
      <c r="K116" s="181"/>
      <c r="L116" s="181"/>
    </row>
    <row r="117" spans="2:12" ht="12" customHeight="1" x14ac:dyDescent="0.2">
      <c r="B117" s="181"/>
      <c r="C117" s="181"/>
      <c r="D117" s="181"/>
      <c r="E117" s="181"/>
      <c r="F117" s="181" t="s">
        <v>530</v>
      </c>
      <c r="G117" s="181"/>
      <c r="H117" s="96"/>
      <c r="I117" s="181"/>
      <c r="J117" s="181"/>
      <c r="K117" s="181"/>
      <c r="L117" s="181"/>
    </row>
    <row r="118" spans="2:12" ht="12" customHeight="1" x14ac:dyDescent="0.2">
      <c r="B118" s="181"/>
      <c r="C118" s="181"/>
      <c r="D118" s="181"/>
      <c r="E118" s="181"/>
      <c r="F118" s="181" t="s">
        <v>531</v>
      </c>
      <c r="G118" s="181"/>
      <c r="H118" s="96"/>
      <c r="I118" s="181"/>
      <c r="J118" s="181"/>
      <c r="K118" s="181"/>
      <c r="L118" s="181"/>
    </row>
    <row r="119" spans="2:12" ht="12" customHeight="1" x14ac:dyDescent="0.2">
      <c r="B119" s="181"/>
      <c r="C119" s="181"/>
      <c r="D119" s="181"/>
      <c r="E119" s="181"/>
      <c r="F119" s="181" t="s">
        <v>532</v>
      </c>
      <c r="G119" s="181"/>
      <c r="H119" s="96"/>
      <c r="I119" s="181"/>
      <c r="J119" s="181"/>
      <c r="K119" s="181"/>
      <c r="L119" s="181"/>
    </row>
    <row r="120" spans="2:12" ht="12" customHeight="1" x14ac:dyDescent="0.2">
      <c r="B120" s="181"/>
      <c r="C120" s="181"/>
      <c r="D120" s="181"/>
      <c r="E120" s="181"/>
      <c r="F120" s="181" t="s">
        <v>533</v>
      </c>
      <c r="G120" s="181"/>
      <c r="H120" s="96"/>
      <c r="I120" s="181"/>
      <c r="J120" s="181"/>
      <c r="K120" s="181"/>
      <c r="L120" s="181"/>
    </row>
    <row r="121" spans="2:12" ht="12" customHeight="1" x14ac:dyDescent="0.2">
      <c r="B121" s="181"/>
      <c r="C121" s="181"/>
      <c r="D121" s="181"/>
      <c r="E121" s="181"/>
      <c r="F121" s="181" t="s">
        <v>534</v>
      </c>
      <c r="G121" s="181"/>
      <c r="H121" s="96"/>
      <c r="I121" s="181"/>
      <c r="J121" s="181"/>
      <c r="K121" s="181"/>
      <c r="L121" s="181"/>
    </row>
    <row r="122" spans="2:12" ht="12" customHeight="1" x14ac:dyDescent="0.2">
      <c r="B122" s="181"/>
      <c r="C122" s="181"/>
      <c r="D122" s="181"/>
      <c r="E122" s="181"/>
      <c r="F122" s="181" t="s">
        <v>535</v>
      </c>
      <c r="G122" s="181"/>
      <c r="H122" s="96"/>
      <c r="I122" s="181"/>
      <c r="J122" s="181"/>
      <c r="K122" s="181"/>
      <c r="L122" s="181"/>
    </row>
    <row r="123" spans="2:12" ht="12" customHeight="1" x14ac:dyDescent="0.2">
      <c r="B123" s="181"/>
      <c r="C123" s="181"/>
      <c r="D123" s="181"/>
      <c r="E123" s="181"/>
      <c r="F123" s="181" t="s">
        <v>536</v>
      </c>
      <c r="G123" s="181"/>
      <c r="H123" s="96"/>
      <c r="I123" s="181"/>
      <c r="J123" s="181"/>
      <c r="K123" s="181"/>
      <c r="L123" s="181"/>
    </row>
    <row r="124" spans="2:12" ht="12" customHeight="1" x14ac:dyDescent="0.2">
      <c r="B124" s="181"/>
      <c r="C124" s="181"/>
      <c r="D124" s="181"/>
      <c r="E124" s="181"/>
      <c r="F124" s="181" t="s">
        <v>537</v>
      </c>
      <c r="G124" s="181"/>
      <c r="H124" s="96"/>
      <c r="I124" s="181"/>
      <c r="J124" s="181"/>
      <c r="K124" s="181"/>
      <c r="L124" s="181"/>
    </row>
    <row r="125" spans="2:12" ht="12" customHeight="1" x14ac:dyDescent="0.2">
      <c r="B125" s="181"/>
      <c r="C125" s="181"/>
      <c r="D125" s="181"/>
      <c r="E125" s="181" t="s">
        <v>538</v>
      </c>
      <c r="F125" s="181"/>
      <c r="G125" s="181"/>
      <c r="H125" s="96"/>
      <c r="I125" s="181"/>
      <c r="J125" s="181"/>
      <c r="K125" s="181"/>
      <c r="L125" s="181"/>
    </row>
    <row r="126" spans="2:12" ht="12" customHeight="1" x14ac:dyDescent="0.2">
      <c r="B126" s="181"/>
      <c r="C126" s="181"/>
      <c r="D126" s="181"/>
      <c r="E126" s="181" t="s">
        <v>539</v>
      </c>
      <c r="F126" s="181"/>
      <c r="G126" s="181"/>
      <c r="H126" s="96"/>
      <c r="I126" s="181"/>
      <c r="J126" s="181"/>
      <c r="K126" s="181"/>
      <c r="L126" s="181"/>
    </row>
    <row r="127" spans="2:12" ht="12" customHeight="1" x14ac:dyDescent="0.2">
      <c r="B127" s="181"/>
      <c r="C127" s="181"/>
      <c r="D127" s="181"/>
      <c r="E127" s="181"/>
      <c r="F127" s="181" t="s">
        <v>540</v>
      </c>
      <c r="G127" s="181"/>
      <c r="H127" s="96"/>
      <c r="I127" s="181"/>
      <c r="J127" s="181"/>
      <c r="K127" s="181"/>
      <c r="L127" s="181"/>
    </row>
    <row r="128" spans="2:12" ht="12" customHeight="1" x14ac:dyDescent="0.2">
      <c r="B128" s="181"/>
      <c r="C128" s="181"/>
      <c r="D128" s="181"/>
      <c r="E128" s="181"/>
      <c r="F128" s="181" t="s">
        <v>541</v>
      </c>
      <c r="G128" s="181"/>
      <c r="H128" s="96"/>
      <c r="I128" s="181"/>
      <c r="J128" s="181"/>
      <c r="K128" s="181"/>
      <c r="L128" s="181"/>
    </row>
    <row r="129" spans="2:12" ht="12" customHeight="1" x14ac:dyDescent="0.2">
      <c r="B129" s="181"/>
      <c r="C129" s="181"/>
      <c r="D129" s="181"/>
      <c r="E129" s="181"/>
      <c r="F129" s="181" t="s">
        <v>542</v>
      </c>
      <c r="G129" s="181"/>
      <c r="H129" s="96"/>
      <c r="I129" s="181"/>
      <c r="J129" s="181"/>
      <c r="K129" s="181"/>
      <c r="L129" s="181"/>
    </row>
    <row r="130" spans="2:12" ht="12" customHeight="1" x14ac:dyDescent="0.2">
      <c r="B130" s="181"/>
      <c r="C130" s="181"/>
      <c r="D130" s="181"/>
      <c r="E130" s="181"/>
      <c r="F130" s="181" t="s">
        <v>543</v>
      </c>
      <c r="G130" s="181"/>
      <c r="H130" s="96"/>
      <c r="I130" s="181"/>
      <c r="J130" s="181"/>
      <c r="K130" s="181"/>
      <c r="L130" s="181"/>
    </row>
    <row r="131" spans="2:12" ht="12" customHeight="1" x14ac:dyDescent="0.2">
      <c r="B131" s="181"/>
      <c r="C131" s="181"/>
      <c r="D131" s="181"/>
      <c r="E131" s="181"/>
      <c r="F131" s="181" t="s">
        <v>544</v>
      </c>
      <c r="G131" s="181"/>
      <c r="H131" s="96"/>
      <c r="I131" s="181"/>
      <c r="J131" s="181"/>
      <c r="K131" s="181"/>
      <c r="L131" s="181"/>
    </row>
    <row r="132" spans="2:12" ht="12" customHeight="1" x14ac:dyDescent="0.2">
      <c r="B132" s="181"/>
      <c r="C132" s="181"/>
      <c r="D132" s="181"/>
      <c r="E132" s="181"/>
      <c r="F132" s="181" t="s">
        <v>545</v>
      </c>
      <c r="G132" s="181"/>
      <c r="H132" s="96"/>
      <c r="I132" s="181"/>
      <c r="J132" s="181"/>
      <c r="K132" s="181"/>
      <c r="L132" s="181"/>
    </row>
    <row r="133" spans="2:12" ht="12" customHeight="1" x14ac:dyDescent="0.2">
      <c r="B133" s="181"/>
      <c r="C133" s="181"/>
      <c r="D133" s="181"/>
      <c r="E133" s="181"/>
      <c r="F133" s="181" t="s">
        <v>546</v>
      </c>
      <c r="G133" s="181"/>
      <c r="H133" s="96"/>
      <c r="I133" s="181"/>
      <c r="J133" s="181"/>
      <c r="K133" s="181"/>
      <c r="L133" s="181"/>
    </row>
    <row r="134" spans="2:12" ht="12" customHeight="1" x14ac:dyDescent="0.2">
      <c r="B134" s="181"/>
      <c r="C134" s="181"/>
      <c r="D134" s="181"/>
      <c r="E134" s="181"/>
      <c r="F134" s="181" t="s">
        <v>547</v>
      </c>
      <c r="G134" s="181"/>
      <c r="H134" s="96"/>
      <c r="I134" s="181"/>
      <c r="J134" s="181"/>
      <c r="K134" s="181"/>
      <c r="L134" s="181"/>
    </row>
    <row r="135" spans="2:12" ht="12" customHeight="1" x14ac:dyDescent="0.2">
      <c r="B135" s="181"/>
      <c r="C135" s="181"/>
      <c r="D135" s="181"/>
      <c r="E135" s="181" t="s">
        <v>548</v>
      </c>
      <c r="F135" s="181"/>
      <c r="G135" s="181"/>
      <c r="H135" s="96"/>
      <c r="I135" s="181"/>
      <c r="J135" s="181"/>
      <c r="K135" s="181"/>
      <c r="L135" s="181"/>
    </row>
    <row r="136" spans="2:12" ht="12" customHeight="1" x14ac:dyDescent="0.2">
      <c r="B136" s="181"/>
      <c r="C136" s="181"/>
      <c r="D136" s="181"/>
      <c r="E136" s="181" t="s">
        <v>549</v>
      </c>
      <c r="F136" s="181"/>
      <c r="G136" s="181"/>
      <c r="H136" s="96"/>
      <c r="I136" s="181"/>
      <c r="J136" s="181"/>
      <c r="K136" s="181"/>
      <c r="L136" s="181"/>
    </row>
    <row r="137" spans="2:12" ht="12" customHeight="1" x14ac:dyDescent="0.2">
      <c r="B137" s="181"/>
      <c r="C137" s="181"/>
      <c r="D137" s="181"/>
      <c r="E137" s="181"/>
      <c r="F137" s="181" t="s">
        <v>550</v>
      </c>
      <c r="G137" s="181"/>
      <c r="H137" s="96"/>
      <c r="I137" s="181"/>
      <c r="J137" s="181"/>
      <c r="K137" s="181"/>
      <c r="L137" s="181"/>
    </row>
    <row r="138" spans="2:12" ht="12" customHeight="1" x14ac:dyDescent="0.2">
      <c r="B138" s="181"/>
      <c r="C138" s="181"/>
      <c r="D138" s="181"/>
      <c r="E138" s="181"/>
      <c r="F138" s="181" t="s">
        <v>551</v>
      </c>
      <c r="G138" s="181"/>
      <c r="H138" s="96"/>
      <c r="I138" s="181"/>
      <c r="J138" s="181"/>
      <c r="K138" s="181"/>
      <c r="L138" s="181"/>
    </row>
    <row r="139" spans="2:12" ht="12" customHeight="1" x14ac:dyDescent="0.2">
      <c r="B139" s="181"/>
      <c r="C139" s="181"/>
      <c r="D139" s="181"/>
      <c r="E139" s="181"/>
      <c r="F139" s="181" t="s">
        <v>552</v>
      </c>
      <c r="G139" s="181"/>
      <c r="H139" s="96"/>
      <c r="I139" s="181"/>
      <c r="J139" s="181"/>
      <c r="K139" s="181"/>
      <c r="L139" s="181"/>
    </row>
    <row r="140" spans="2:12" ht="12" customHeight="1" x14ac:dyDescent="0.2">
      <c r="B140" s="181"/>
      <c r="C140" s="181"/>
      <c r="D140" s="181"/>
      <c r="E140" s="181"/>
      <c r="F140" s="181" t="s">
        <v>553</v>
      </c>
      <c r="G140" s="181"/>
      <c r="H140" s="96"/>
      <c r="I140" s="181"/>
      <c r="J140" s="181"/>
      <c r="K140" s="181"/>
      <c r="L140" s="181"/>
    </row>
    <row r="141" spans="2:12" ht="12" customHeight="1" x14ac:dyDescent="0.2">
      <c r="B141" s="181"/>
      <c r="C141" s="181"/>
      <c r="D141" s="181"/>
      <c r="E141" s="181"/>
      <c r="F141" s="181" t="s">
        <v>554</v>
      </c>
      <c r="G141" s="181"/>
      <c r="H141" s="96"/>
      <c r="I141" s="181"/>
      <c r="J141" s="181"/>
      <c r="K141" s="181"/>
      <c r="L141" s="181"/>
    </row>
    <row r="142" spans="2:12" ht="12" customHeight="1" x14ac:dyDescent="0.2">
      <c r="B142" s="181"/>
      <c r="C142" s="181"/>
      <c r="D142" s="181"/>
      <c r="E142" s="181"/>
      <c r="F142" s="181" t="s">
        <v>555</v>
      </c>
      <c r="G142" s="181"/>
      <c r="H142" s="96"/>
      <c r="I142" s="181"/>
      <c r="J142" s="181"/>
      <c r="K142" s="181"/>
      <c r="L142" s="181"/>
    </row>
    <row r="143" spans="2:12" ht="12" customHeight="1" x14ac:dyDescent="0.2">
      <c r="B143" s="181"/>
      <c r="C143" s="181"/>
      <c r="D143" s="181"/>
      <c r="E143" s="181"/>
      <c r="F143" s="181" t="s">
        <v>556</v>
      </c>
      <c r="G143" s="181"/>
      <c r="H143" s="96"/>
      <c r="I143" s="181"/>
      <c r="J143" s="181"/>
      <c r="K143" s="181"/>
      <c r="L143" s="181"/>
    </row>
    <row r="144" spans="2:12" ht="12" customHeight="1" x14ac:dyDescent="0.2">
      <c r="B144" s="181"/>
      <c r="C144" s="181"/>
      <c r="D144" s="181"/>
      <c r="E144" s="181"/>
      <c r="F144" s="181" t="s">
        <v>557</v>
      </c>
      <c r="G144" s="181"/>
      <c r="H144" s="96"/>
      <c r="I144" s="181"/>
      <c r="J144" s="181"/>
      <c r="K144" s="181"/>
      <c r="L144" s="181"/>
    </row>
    <row r="145" spans="2:12" ht="12" customHeight="1" x14ac:dyDescent="0.2">
      <c r="B145" s="181"/>
      <c r="C145" s="181"/>
      <c r="D145" s="181"/>
      <c r="E145" s="181" t="s">
        <v>558</v>
      </c>
      <c r="F145" s="181"/>
      <c r="G145" s="181"/>
      <c r="H145" s="96"/>
      <c r="I145" s="181"/>
      <c r="J145" s="181"/>
      <c r="K145" s="181"/>
      <c r="L145" s="181"/>
    </row>
    <row r="146" spans="2:12" ht="12" customHeight="1" x14ac:dyDescent="0.2">
      <c r="B146" s="181"/>
      <c r="C146" s="181"/>
      <c r="D146" s="181"/>
      <c r="E146" s="181" t="s">
        <v>559</v>
      </c>
      <c r="F146" s="181"/>
      <c r="G146" s="181"/>
      <c r="H146" s="96"/>
      <c r="I146" s="181"/>
      <c r="J146" s="181"/>
      <c r="K146" s="181"/>
      <c r="L146" s="181"/>
    </row>
    <row r="147" spans="2:12" ht="12" customHeight="1" x14ac:dyDescent="0.2">
      <c r="B147" s="181"/>
      <c r="C147" s="181"/>
      <c r="D147" s="181"/>
      <c r="E147" s="181"/>
      <c r="F147" s="181" t="s">
        <v>560</v>
      </c>
      <c r="G147" s="181"/>
      <c r="H147" s="96"/>
      <c r="I147" s="181"/>
      <c r="J147" s="181"/>
      <c r="K147" s="181"/>
      <c r="L147" s="181"/>
    </row>
    <row r="148" spans="2:12" ht="12" customHeight="1" x14ac:dyDescent="0.2">
      <c r="B148" s="181"/>
      <c r="C148" s="181"/>
      <c r="D148" s="181"/>
      <c r="E148" s="181"/>
      <c r="F148" s="181" t="s">
        <v>561</v>
      </c>
      <c r="G148" s="181"/>
      <c r="H148" s="96"/>
      <c r="I148" s="181"/>
      <c r="J148" s="181"/>
      <c r="K148" s="181"/>
      <c r="L148" s="181"/>
    </row>
    <row r="149" spans="2:12" ht="12" customHeight="1" x14ac:dyDescent="0.2">
      <c r="B149" s="181"/>
      <c r="C149" s="181"/>
      <c r="D149" s="181"/>
      <c r="E149" s="181"/>
      <c r="F149" s="181" t="s">
        <v>562</v>
      </c>
      <c r="G149" s="181"/>
      <c r="H149" s="96"/>
      <c r="I149" s="181"/>
      <c r="J149" s="181"/>
      <c r="K149" s="181"/>
      <c r="L149" s="181"/>
    </row>
    <row r="150" spans="2:12" ht="12" customHeight="1" x14ac:dyDescent="0.2">
      <c r="B150" s="181"/>
      <c r="C150" s="181"/>
      <c r="D150" s="181"/>
      <c r="E150" s="181"/>
      <c r="F150" s="181" t="s">
        <v>563</v>
      </c>
      <c r="G150" s="181"/>
      <c r="H150" s="96"/>
      <c r="I150" s="181"/>
      <c r="J150" s="181"/>
      <c r="K150" s="181"/>
      <c r="L150" s="181"/>
    </row>
    <row r="151" spans="2:12" ht="12" customHeight="1" x14ac:dyDescent="0.2">
      <c r="B151" s="96"/>
      <c r="C151" s="96"/>
      <c r="D151" s="96"/>
      <c r="E151" s="96"/>
      <c r="F151" s="180" t="s">
        <v>564</v>
      </c>
      <c r="G151" s="96"/>
      <c r="H151" s="96"/>
    </row>
    <row r="152" spans="2:12" ht="12" customHeight="1" x14ac:dyDescent="0.2">
      <c r="B152" s="96"/>
      <c r="C152" s="96"/>
      <c r="D152" s="96"/>
      <c r="E152" s="96"/>
      <c r="F152" s="180" t="s">
        <v>565</v>
      </c>
      <c r="G152" s="96"/>
      <c r="H152" s="96"/>
    </row>
    <row r="153" spans="2:12" ht="12" customHeight="1" x14ac:dyDescent="0.2">
      <c r="B153" s="96"/>
      <c r="C153" s="96"/>
      <c r="D153" s="96"/>
      <c r="E153" s="96"/>
      <c r="F153" s="180" t="s">
        <v>566</v>
      </c>
      <c r="G153" s="96"/>
      <c r="H153" s="96"/>
    </row>
    <row r="154" spans="2:12" ht="12" customHeight="1" x14ac:dyDescent="0.2">
      <c r="B154" s="96"/>
      <c r="C154" s="96"/>
      <c r="D154" s="96"/>
      <c r="E154" s="96"/>
      <c r="F154" s="180" t="s">
        <v>567</v>
      </c>
      <c r="G154" s="96"/>
      <c r="H154" s="96"/>
    </row>
    <row r="155" spans="2:12" ht="12" customHeight="1" x14ac:dyDescent="0.2">
      <c r="B155" s="96"/>
      <c r="C155" s="96"/>
      <c r="D155" s="96"/>
      <c r="E155" s="180" t="s">
        <v>568</v>
      </c>
      <c r="F155" s="96"/>
      <c r="G155" s="96"/>
      <c r="H155" s="96"/>
    </row>
    <row r="156" spans="2:12" ht="12" customHeight="1" x14ac:dyDescent="0.2">
      <c r="B156" s="96"/>
      <c r="C156" s="96"/>
      <c r="D156" s="96"/>
      <c r="E156" s="180" t="s">
        <v>569</v>
      </c>
      <c r="F156" s="96"/>
      <c r="G156" s="96"/>
      <c r="H156" s="96"/>
    </row>
    <row r="157" spans="2:12" ht="12" customHeight="1" x14ac:dyDescent="0.2">
      <c r="B157" s="96"/>
      <c r="C157" s="96"/>
      <c r="D157" s="96"/>
      <c r="E157" s="180" t="s">
        <v>570</v>
      </c>
      <c r="F157" s="96"/>
      <c r="G157" s="96"/>
      <c r="H157" s="96"/>
    </row>
    <row r="158" spans="2:12" ht="12" customHeight="1" x14ac:dyDescent="0.2">
      <c r="B158" s="96"/>
      <c r="C158" s="96"/>
      <c r="D158" s="96"/>
      <c r="E158" s="96"/>
      <c r="F158" s="180" t="s">
        <v>571</v>
      </c>
      <c r="G158" s="96"/>
      <c r="H158" s="96"/>
    </row>
    <row r="159" spans="2:12" ht="12" customHeight="1" x14ac:dyDescent="0.2">
      <c r="B159" s="96"/>
      <c r="C159" s="96"/>
      <c r="D159" s="96"/>
      <c r="E159" s="96"/>
      <c r="F159" s="180" t="s">
        <v>572</v>
      </c>
      <c r="G159" s="96"/>
      <c r="H159" s="96"/>
    </row>
    <row r="160" spans="2:12" ht="12" customHeight="1" x14ac:dyDescent="0.2">
      <c r="B160" s="96"/>
      <c r="C160" s="96"/>
      <c r="D160" s="96"/>
      <c r="E160" s="96"/>
      <c r="F160" s="180" t="s">
        <v>573</v>
      </c>
      <c r="G160" s="96"/>
      <c r="H160" s="96"/>
    </row>
    <row r="161" spans="2:8" ht="12" customHeight="1" x14ac:dyDescent="0.2">
      <c r="B161" s="96"/>
      <c r="C161" s="96"/>
      <c r="D161" s="96"/>
      <c r="E161" s="96"/>
      <c r="F161" s="180" t="s">
        <v>574</v>
      </c>
      <c r="G161" s="96"/>
      <c r="H161" s="96"/>
    </row>
    <row r="162" spans="2:8" ht="12" customHeight="1" x14ac:dyDescent="0.2">
      <c r="E162" s="96"/>
      <c r="F162" s="180" t="s">
        <v>575</v>
      </c>
    </row>
    <row r="163" spans="2:8" ht="12" customHeight="1" x14ac:dyDescent="0.2">
      <c r="E163" s="96"/>
      <c r="F163" s="180" t="s">
        <v>576</v>
      </c>
    </row>
    <row r="164" spans="2:8" ht="12" customHeight="1" x14ac:dyDescent="0.2">
      <c r="E164" s="96"/>
      <c r="F164" s="180" t="s">
        <v>577</v>
      </c>
    </row>
    <row r="165" spans="2:8" ht="12" customHeight="1" x14ac:dyDescent="0.2">
      <c r="E165" s="180" t="s">
        <v>578</v>
      </c>
      <c r="F165" s="96"/>
    </row>
    <row r="166" spans="2:8" ht="12" customHeight="1" x14ac:dyDescent="0.2">
      <c r="E166" s="180" t="s">
        <v>579</v>
      </c>
      <c r="F166" s="96"/>
    </row>
    <row r="167" spans="2:8" ht="12" customHeight="1" x14ac:dyDescent="0.2">
      <c r="E167" s="96"/>
      <c r="F167" s="180" t="s">
        <v>580</v>
      </c>
    </row>
    <row r="168" spans="2:8" ht="12" customHeight="1" x14ac:dyDescent="0.2">
      <c r="E168" s="96"/>
      <c r="F168" s="180" t="s">
        <v>856</v>
      </c>
    </row>
    <row r="169" spans="2:8" ht="12" customHeight="1" x14ac:dyDescent="0.2">
      <c r="E169" s="96"/>
      <c r="F169" s="180" t="s">
        <v>857</v>
      </c>
    </row>
    <row r="170" spans="2:8" ht="12" customHeight="1" x14ac:dyDescent="0.2">
      <c r="E170" s="96"/>
      <c r="F170" s="180" t="s">
        <v>858</v>
      </c>
    </row>
    <row r="171" spans="2:8" ht="12" customHeight="1" x14ac:dyDescent="0.2">
      <c r="E171" s="96"/>
      <c r="F171" s="180" t="s">
        <v>859</v>
      </c>
    </row>
    <row r="172" spans="2:8" ht="12" customHeight="1" x14ac:dyDescent="0.2">
      <c r="E172" s="96"/>
      <c r="F172" s="180" t="s">
        <v>585</v>
      </c>
    </row>
    <row r="173" spans="2:8" ht="12" customHeight="1" x14ac:dyDescent="0.2">
      <c r="E173" s="96"/>
      <c r="F173" s="180" t="s">
        <v>586</v>
      </c>
    </row>
    <row r="174" spans="2:8" ht="12" customHeight="1" x14ac:dyDescent="0.2">
      <c r="E174" s="180" t="s">
        <v>587</v>
      </c>
      <c r="F174" s="96"/>
    </row>
    <row r="175" spans="2:8" ht="12" customHeight="1" x14ac:dyDescent="0.2">
      <c r="E175" s="180" t="s">
        <v>579</v>
      </c>
      <c r="F175" s="96"/>
    </row>
    <row r="176" spans="2:8" ht="12" customHeight="1" x14ac:dyDescent="0.2">
      <c r="E176" s="96"/>
      <c r="F176" s="180" t="s">
        <v>594</v>
      </c>
    </row>
    <row r="177" spans="2:8" ht="12" customHeight="1" x14ac:dyDescent="0.2">
      <c r="E177" s="96"/>
      <c r="F177" s="180" t="s">
        <v>581</v>
      </c>
    </row>
    <row r="178" spans="2:8" ht="12" customHeight="1" x14ac:dyDescent="0.2">
      <c r="B178" s="96"/>
      <c r="C178" s="96"/>
      <c r="D178" s="96"/>
      <c r="E178" s="96"/>
      <c r="F178" s="180" t="s">
        <v>582</v>
      </c>
      <c r="G178" s="96"/>
      <c r="H178" s="96"/>
    </row>
    <row r="179" spans="2:8" ht="12" customHeight="1" x14ac:dyDescent="0.2">
      <c r="B179" s="96"/>
      <c r="C179" s="96"/>
      <c r="D179" s="96"/>
      <c r="E179" s="96"/>
      <c r="F179" s="180" t="s">
        <v>595</v>
      </c>
      <c r="G179" s="96"/>
      <c r="H179" s="96"/>
    </row>
    <row r="180" spans="2:8" ht="12" customHeight="1" x14ac:dyDescent="0.2">
      <c r="B180" s="96"/>
      <c r="C180" s="96"/>
      <c r="D180" s="96"/>
      <c r="E180" s="96"/>
      <c r="F180" s="180" t="s">
        <v>584</v>
      </c>
      <c r="G180" s="96"/>
      <c r="H180" s="96"/>
    </row>
    <row r="181" spans="2:8" ht="12" customHeight="1" x14ac:dyDescent="0.2">
      <c r="B181" s="96"/>
      <c r="C181" s="96"/>
      <c r="D181" s="96"/>
      <c r="E181" s="96"/>
      <c r="F181" s="180" t="s">
        <v>585</v>
      </c>
      <c r="G181" s="96"/>
      <c r="H181" s="96"/>
    </row>
    <row r="182" spans="2:8" ht="12" customHeight="1" x14ac:dyDescent="0.2">
      <c r="B182" s="96"/>
      <c r="C182" s="96"/>
      <c r="D182" s="96"/>
      <c r="E182" s="96"/>
      <c r="F182" s="180" t="s">
        <v>586</v>
      </c>
      <c r="G182" s="96"/>
      <c r="H182" s="96"/>
    </row>
    <row r="183" spans="2:8" ht="12" customHeight="1" x14ac:dyDescent="0.2">
      <c r="B183" s="96"/>
      <c r="C183" s="96"/>
      <c r="D183" s="96"/>
      <c r="E183" s="180" t="s">
        <v>587</v>
      </c>
      <c r="F183" s="96"/>
      <c r="G183" s="96"/>
      <c r="H183" s="96"/>
    </row>
    <row r="184" spans="2:8" ht="12" customHeight="1" x14ac:dyDescent="0.2">
      <c r="B184" s="96"/>
      <c r="C184" s="96"/>
      <c r="D184" s="180" t="s">
        <v>588</v>
      </c>
      <c r="E184" s="96"/>
      <c r="F184" s="96"/>
      <c r="G184" s="96"/>
      <c r="H184" s="96"/>
    </row>
    <row r="185" spans="2:8" ht="12" customHeight="1" x14ac:dyDescent="0.2">
      <c r="B185" s="96"/>
      <c r="C185" s="180" t="s">
        <v>589</v>
      </c>
      <c r="D185" s="96"/>
      <c r="E185" s="96"/>
      <c r="F185" s="96"/>
      <c r="G185" s="96"/>
      <c r="H185" s="96"/>
    </row>
    <row r="186" spans="2:8" ht="12" customHeight="1" x14ac:dyDescent="0.2">
      <c r="B186" s="182"/>
      <c r="C186" s="96"/>
      <c r="D186" s="96"/>
      <c r="E186" s="96"/>
      <c r="F186" s="96"/>
      <c r="G186" s="96"/>
      <c r="H186" s="96"/>
    </row>
    <row r="187" spans="2:8" ht="12" customHeight="1" x14ac:dyDescent="0.2">
      <c r="B187" s="96"/>
      <c r="C187" s="181" t="s">
        <v>438</v>
      </c>
      <c r="D187" s="181"/>
      <c r="E187" s="181"/>
      <c r="F187" s="181"/>
      <c r="G187" s="181"/>
      <c r="H187" s="96"/>
    </row>
    <row r="188" spans="2:8" ht="12" customHeight="1" x14ac:dyDescent="0.2">
      <c r="B188" s="96"/>
      <c r="C188" s="182"/>
      <c r="D188" s="182" t="s">
        <v>439</v>
      </c>
      <c r="E188" s="182"/>
      <c r="F188" s="182"/>
      <c r="G188" s="182"/>
      <c r="H188" s="96"/>
    </row>
    <row r="189" spans="2:8" ht="12" customHeight="1" x14ac:dyDescent="0.2">
      <c r="B189" s="96"/>
      <c r="C189" s="182"/>
      <c r="D189" s="182"/>
      <c r="E189" s="1886" t="s">
        <v>650</v>
      </c>
      <c r="F189" s="1886"/>
      <c r="G189" s="182"/>
      <c r="H189" s="96"/>
    </row>
    <row r="190" spans="2:8" ht="12" customHeight="1" x14ac:dyDescent="0.2">
      <c r="B190" s="96"/>
      <c r="C190" s="181"/>
      <c r="D190" s="181"/>
      <c r="E190" s="181" t="s">
        <v>440</v>
      </c>
      <c r="F190" s="181"/>
      <c r="G190" s="181"/>
      <c r="H190" s="96"/>
    </row>
    <row r="191" spans="2:8" ht="12" customHeight="1" x14ac:dyDescent="0.2">
      <c r="B191" s="96"/>
      <c r="C191" s="181"/>
      <c r="D191" s="181"/>
      <c r="E191" s="181" t="s">
        <v>441</v>
      </c>
      <c r="F191" s="181"/>
      <c r="G191" s="181"/>
      <c r="H191" s="96"/>
    </row>
    <row r="192" spans="2:8" ht="12" customHeight="1" x14ac:dyDescent="0.2">
      <c r="B192" s="96"/>
      <c r="C192" s="181"/>
      <c r="D192" s="181"/>
      <c r="E192" s="181" t="s">
        <v>442</v>
      </c>
      <c r="F192" s="181"/>
      <c r="G192" s="181"/>
      <c r="H192" s="96"/>
    </row>
    <row r="193" spans="2:8" ht="12" customHeight="1" x14ac:dyDescent="0.2">
      <c r="B193" s="96"/>
      <c r="C193" s="181"/>
      <c r="D193" s="181"/>
      <c r="E193" s="181" t="s">
        <v>443</v>
      </c>
      <c r="F193" s="181"/>
      <c r="G193" s="181"/>
      <c r="H193" s="96"/>
    </row>
    <row r="194" spans="2:8" ht="12" customHeight="1" x14ac:dyDescent="0.2">
      <c r="C194" s="181"/>
      <c r="D194" s="181"/>
      <c r="E194" s="181" t="s">
        <v>444</v>
      </c>
      <c r="F194" s="181"/>
      <c r="G194" s="181"/>
      <c r="H194" s="96"/>
    </row>
    <row r="195" spans="2:8" ht="12" customHeight="1" x14ac:dyDescent="0.2">
      <c r="C195" s="181"/>
      <c r="D195" s="181"/>
      <c r="E195" s="181" t="s">
        <v>445</v>
      </c>
      <c r="F195" s="181"/>
      <c r="G195" s="181"/>
      <c r="H195" s="96"/>
    </row>
    <row r="196" spans="2:8" ht="12" customHeight="1" x14ac:dyDescent="0.2">
      <c r="C196" s="181"/>
      <c r="D196" s="181" t="s">
        <v>446</v>
      </c>
      <c r="E196" s="181"/>
      <c r="F196" s="181"/>
      <c r="G196" s="181"/>
      <c r="H196" s="96"/>
    </row>
    <row r="197" spans="2:8" ht="12" customHeight="1" x14ac:dyDescent="0.2">
      <c r="C197" s="181"/>
      <c r="D197" s="181" t="s">
        <v>447</v>
      </c>
      <c r="E197" s="181"/>
      <c r="F197" s="181"/>
      <c r="G197" s="181"/>
      <c r="H197" s="96"/>
    </row>
    <row r="198" spans="2:8" ht="12" customHeight="1" x14ac:dyDescent="0.2">
      <c r="C198" s="181"/>
      <c r="D198" s="181"/>
      <c r="E198" s="181" t="s">
        <v>448</v>
      </c>
      <c r="F198" s="181"/>
      <c r="G198" s="181"/>
      <c r="H198" s="96"/>
    </row>
    <row r="199" spans="2:8" ht="12" customHeight="1" x14ac:dyDescent="0.2">
      <c r="C199" s="181"/>
      <c r="D199" s="181"/>
      <c r="E199" s="181"/>
      <c r="F199" s="181" t="s">
        <v>449</v>
      </c>
      <c r="G199" s="181"/>
      <c r="H199" s="96"/>
    </row>
    <row r="200" spans="2:8" ht="12" customHeight="1" x14ac:dyDescent="0.2">
      <c r="C200" s="181"/>
      <c r="D200" s="181"/>
      <c r="E200" s="181"/>
      <c r="F200" s="181" t="s">
        <v>450</v>
      </c>
      <c r="G200" s="181"/>
      <c r="H200" s="96"/>
    </row>
    <row r="201" spans="2:8" ht="12" customHeight="1" x14ac:dyDescent="0.2">
      <c r="C201" s="181"/>
      <c r="D201" s="181"/>
      <c r="E201" s="181"/>
      <c r="F201" s="181" t="s">
        <v>451</v>
      </c>
      <c r="G201" s="181"/>
      <c r="H201" s="96"/>
    </row>
    <row r="202" spans="2:8" ht="12" customHeight="1" x14ac:dyDescent="0.2">
      <c r="C202" s="181"/>
      <c r="D202" s="181"/>
      <c r="E202" s="181"/>
      <c r="F202" s="181" t="s">
        <v>452</v>
      </c>
      <c r="G202" s="181"/>
      <c r="H202" s="96"/>
    </row>
    <row r="203" spans="2:8" ht="12" customHeight="1" x14ac:dyDescent="0.2">
      <c r="C203" s="181"/>
      <c r="D203" s="181"/>
      <c r="E203" s="181"/>
      <c r="F203" s="181" t="s">
        <v>453</v>
      </c>
      <c r="G203" s="181"/>
      <c r="H203" s="96"/>
    </row>
    <row r="204" spans="2:8" ht="12" customHeight="1" x14ac:dyDescent="0.2">
      <c r="C204" s="181"/>
      <c r="D204" s="181"/>
      <c r="E204" s="181" t="s">
        <v>454</v>
      </c>
      <c r="F204" s="181"/>
      <c r="G204" s="181"/>
      <c r="H204" s="96"/>
    </row>
    <row r="205" spans="2:8" ht="12" customHeight="1" x14ac:dyDescent="0.2">
      <c r="C205" s="181"/>
      <c r="D205" s="181"/>
      <c r="E205" s="181" t="s">
        <v>455</v>
      </c>
      <c r="F205" s="181"/>
      <c r="G205" s="181"/>
      <c r="H205" s="96"/>
    </row>
    <row r="206" spans="2:8" ht="12" customHeight="1" x14ac:dyDescent="0.2">
      <c r="C206" s="181"/>
      <c r="D206" s="181"/>
      <c r="E206" s="181" t="s">
        <v>456</v>
      </c>
      <c r="F206" s="181"/>
      <c r="G206" s="181"/>
      <c r="H206" s="96"/>
    </row>
    <row r="207" spans="2:8" ht="12" customHeight="1" x14ac:dyDescent="0.2">
      <c r="C207" s="181"/>
      <c r="D207" s="181"/>
      <c r="E207" s="181"/>
      <c r="F207" s="181" t="s">
        <v>457</v>
      </c>
      <c r="G207" s="181"/>
      <c r="H207" s="96"/>
    </row>
    <row r="208" spans="2:8" ht="12" customHeight="1" x14ac:dyDescent="0.2">
      <c r="C208" s="181"/>
      <c r="D208" s="181"/>
      <c r="E208" s="181"/>
      <c r="F208" s="181" t="s">
        <v>458</v>
      </c>
      <c r="G208" s="181"/>
      <c r="H208" s="96"/>
    </row>
    <row r="209" spans="3:8" ht="12" customHeight="1" x14ac:dyDescent="0.2">
      <c r="C209" s="181"/>
      <c r="D209" s="181"/>
      <c r="E209" s="181"/>
      <c r="F209" s="181" t="s">
        <v>459</v>
      </c>
      <c r="G209" s="181"/>
      <c r="H209" s="96"/>
    </row>
    <row r="210" spans="3:8" ht="12" customHeight="1" x14ac:dyDescent="0.2">
      <c r="C210" s="181"/>
      <c r="D210" s="181"/>
      <c r="E210" s="181"/>
      <c r="F210" s="181" t="s">
        <v>460</v>
      </c>
      <c r="G210" s="181"/>
      <c r="H210" s="96"/>
    </row>
    <row r="211" spans="3:8" ht="12" customHeight="1" x14ac:dyDescent="0.2">
      <c r="C211" s="181"/>
      <c r="D211" s="181"/>
      <c r="E211" s="181"/>
      <c r="F211" s="181" t="s">
        <v>651</v>
      </c>
      <c r="G211" s="181"/>
      <c r="H211" s="96"/>
    </row>
    <row r="212" spans="3:8" ht="12" customHeight="1" x14ac:dyDescent="0.2">
      <c r="C212" s="181"/>
      <c r="D212" s="181"/>
      <c r="E212" s="181"/>
      <c r="F212" s="132" t="s">
        <v>461</v>
      </c>
      <c r="G212" s="132"/>
      <c r="H212" s="96"/>
    </row>
    <row r="213" spans="3:8" ht="12" customHeight="1" x14ac:dyDescent="0.2">
      <c r="C213" s="181"/>
      <c r="D213" s="181"/>
      <c r="E213" s="181" t="s">
        <v>462</v>
      </c>
      <c r="F213" s="181"/>
      <c r="G213" s="181"/>
      <c r="H213" s="96"/>
    </row>
    <row r="214" spans="3:8" ht="12" customHeight="1" x14ac:dyDescent="0.2">
      <c r="C214" s="181"/>
      <c r="D214" s="181"/>
      <c r="E214" s="181" t="s">
        <v>463</v>
      </c>
      <c r="F214" s="181"/>
      <c r="G214" s="181"/>
      <c r="H214" s="96"/>
    </row>
    <row r="215" spans="3:8" ht="12" customHeight="1" x14ac:dyDescent="0.2">
      <c r="C215" s="181"/>
      <c r="D215" s="181"/>
      <c r="E215" s="181"/>
      <c r="F215" s="181" t="s">
        <v>464</v>
      </c>
      <c r="G215" s="181"/>
      <c r="H215" s="96"/>
    </row>
    <row r="216" spans="3:8" ht="12" customHeight="1" x14ac:dyDescent="0.2">
      <c r="C216" s="181"/>
      <c r="D216" s="181"/>
      <c r="E216" s="181"/>
      <c r="F216" s="181" t="s">
        <v>465</v>
      </c>
      <c r="G216" s="181"/>
      <c r="H216" s="96"/>
    </row>
    <row r="217" spans="3:8" ht="12" customHeight="1" x14ac:dyDescent="0.2">
      <c r="C217" s="181"/>
      <c r="D217" s="181"/>
      <c r="E217" s="181"/>
      <c r="F217" s="181" t="s">
        <v>466</v>
      </c>
      <c r="G217" s="181"/>
      <c r="H217" s="96"/>
    </row>
    <row r="218" spans="3:8" ht="12" customHeight="1" x14ac:dyDescent="0.2">
      <c r="C218" s="181"/>
      <c r="D218" s="181"/>
      <c r="E218" s="181"/>
      <c r="F218" s="181" t="s">
        <v>467</v>
      </c>
      <c r="G218" s="181"/>
    </row>
    <row r="219" spans="3:8" ht="12" customHeight="1" x14ac:dyDescent="0.2">
      <c r="C219" s="181"/>
      <c r="D219" s="181"/>
      <c r="E219" s="181"/>
      <c r="F219" s="181" t="s">
        <v>468</v>
      </c>
      <c r="G219" s="181"/>
      <c r="H219" s="96"/>
    </row>
    <row r="220" spans="3:8" ht="12" customHeight="1" x14ac:dyDescent="0.2">
      <c r="C220" s="181"/>
      <c r="D220" s="181"/>
      <c r="E220" s="181"/>
      <c r="F220" s="181" t="s">
        <v>469</v>
      </c>
      <c r="G220" s="181"/>
      <c r="H220" s="96"/>
    </row>
    <row r="221" spans="3:8" ht="12" customHeight="1" x14ac:dyDescent="0.2">
      <c r="C221" s="181"/>
      <c r="D221" s="181"/>
      <c r="E221" s="181"/>
      <c r="F221" s="181" t="s">
        <v>470</v>
      </c>
      <c r="G221" s="181"/>
      <c r="H221" s="96"/>
    </row>
    <row r="222" spans="3:8" ht="12" customHeight="1" x14ac:dyDescent="0.2">
      <c r="C222" s="181"/>
      <c r="D222" s="181"/>
      <c r="E222" s="181"/>
      <c r="F222" s="181" t="s">
        <v>471</v>
      </c>
      <c r="G222" s="181"/>
      <c r="H222" s="96"/>
    </row>
    <row r="223" spans="3:8" ht="12" customHeight="1" x14ac:dyDescent="0.2">
      <c r="C223" s="181"/>
      <c r="D223" s="181"/>
      <c r="E223" s="181"/>
      <c r="F223" s="181" t="s">
        <v>472</v>
      </c>
      <c r="G223" s="181"/>
      <c r="H223" s="96"/>
    </row>
    <row r="224" spans="3:8" ht="12" customHeight="1" x14ac:dyDescent="0.2">
      <c r="C224" s="181"/>
      <c r="D224" s="181"/>
      <c r="E224" s="181"/>
      <c r="F224" s="181" t="s">
        <v>473</v>
      </c>
      <c r="G224" s="181"/>
      <c r="H224" s="96"/>
    </row>
    <row r="225" spans="3:8" ht="12" customHeight="1" x14ac:dyDescent="0.2">
      <c r="C225" s="181"/>
      <c r="D225" s="181"/>
      <c r="E225" s="181"/>
      <c r="F225" s="181" t="s">
        <v>474</v>
      </c>
      <c r="G225" s="181"/>
      <c r="H225" s="96"/>
    </row>
    <row r="226" spans="3:8" ht="12" customHeight="1" x14ac:dyDescent="0.2">
      <c r="C226" s="181"/>
      <c r="D226" s="181"/>
      <c r="E226" s="181"/>
      <c r="F226" s="181" t="s">
        <v>475</v>
      </c>
      <c r="G226" s="181"/>
      <c r="H226" s="96"/>
    </row>
    <row r="227" spans="3:8" ht="12" customHeight="1" x14ac:dyDescent="0.2">
      <c r="C227" s="181"/>
      <c r="D227" s="181"/>
      <c r="E227" s="181"/>
      <c r="F227" s="181" t="s">
        <v>476</v>
      </c>
      <c r="G227" s="181"/>
      <c r="H227" s="96"/>
    </row>
    <row r="228" spans="3:8" ht="12" customHeight="1" x14ac:dyDescent="0.2">
      <c r="C228" s="181"/>
      <c r="D228" s="181"/>
      <c r="E228" s="181"/>
      <c r="F228" s="181" t="s">
        <v>477</v>
      </c>
      <c r="G228" s="181"/>
      <c r="H228" s="96"/>
    </row>
    <row r="229" spans="3:8" ht="12" customHeight="1" x14ac:dyDescent="0.2">
      <c r="C229" s="181"/>
      <c r="D229" s="181"/>
      <c r="E229" s="181"/>
      <c r="F229" s="181" t="s">
        <v>478</v>
      </c>
      <c r="G229" s="181"/>
      <c r="H229" s="96"/>
    </row>
    <row r="230" spans="3:8" ht="12" customHeight="1" x14ac:dyDescent="0.2">
      <c r="C230" s="181"/>
      <c r="D230" s="181"/>
      <c r="E230" s="181" t="s">
        <v>479</v>
      </c>
      <c r="F230" s="181"/>
      <c r="G230" s="181"/>
      <c r="H230" s="96"/>
    </row>
    <row r="231" spans="3:8" ht="12" customHeight="1" x14ac:dyDescent="0.2">
      <c r="C231" s="181"/>
      <c r="D231" s="181"/>
      <c r="E231" s="181" t="s">
        <v>480</v>
      </c>
      <c r="F231" s="181"/>
      <c r="G231" s="181"/>
      <c r="H231" s="96"/>
    </row>
    <row r="232" spans="3:8" ht="12" customHeight="1" x14ac:dyDescent="0.2">
      <c r="C232" s="181"/>
      <c r="D232" s="181"/>
      <c r="E232" s="181"/>
      <c r="F232" s="181" t="s">
        <v>481</v>
      </c>
      <c r="G232" s="181"/>
      <c r="H232" s="96"/>
    </row>
    <row r="233" spans="3:8" ht="12" customHeight="1" x14ac:dyDescent="0.2">
      <c r="C233" s="181"/>
      <c r="D233" s="181"/>
      <c r="E233" s="181"/>
      <c r="F233" s="181" t="s">
        <v>482</v>
      </c>
      <c r="G233" s="181"/>
      <c r="H233" s="96"/>
    </row>
    <row r="234" spans="3:8" ht="12" customHeight="1" x14ac:dyDescent="0.2">
      <c r="C234" s="181"/>
      <c r="D234" s="181"/>
      <c r="E234" s="181" t="s">
        <v>483</v>
      </c>
      <c r="F234" s="181"/>
      <c r="G234" s="181"/>
      <c r="H234" s="96"/>
    </row>
    <row r="235" spans="3:8" ht="12" customHeight="1" x14ac:dyDescent="0.2">
      <c r="C235" s="181"/>
      <c r="D235" s="181"/>
      <c r="E235" s="181" t="s">
        <v>484</v>
      </c>
      <c r="F235" s="181"/>
      <c r="G235" s="181"/>
      <c r="H235" s="96"/>
    </row>
    <row r="236" spans="3:8" ht="12" customHeight="1" x14ac:dyDescent="0.2">
      <c r="C236" s="181"/>
      <c r="D236" s="181"/>
      <c r="E236" s="181"/>
      <c r="F236" s="181" t="s">
        <v>485</v>
      </c>
      <c r="G236" s="181"/>
      <c r="H236" s="96"/>
    </row>
    <row r="237" spans="3:8" ht="12" customHeight="1" x14ac:dyDescent="0.2">
      <c r="C237" s="181"/>
      <c r="D237" s="181"/>
      <c r="E237" s="181"/>
      <c r="F237" s="181" t="s">
        <v>486</v>
      </c>
      <c r="G237" s="181"/>
      <c r="H237" s="96"/>
    </row>
    <row r="238" spans="3:8" ht="12" customHeight="1" x14ac:dyDescent="0.2">
      <c r="C238" s="181"/>
      <c r="D238" s="181"/>
      <c r="E238" s="181" t="s">
        <v>487</v>
      </c>
      <c r="F238" s="181"/>
      <c r="G238" s="181"/>
      <c r="H238" s="96"/>
    </row>
    <row r="239" spans="3:8" ht="12" customHeight="1" x14ac:dyDescent="0.2">
      <c r="C239" s="181"/>
      <c r="D239" s="181"/>
      <c r="E239" s="181" t="s">
        <v>488</v>
      </c>
      <c r="F239" s="181"/>
      <c r="G239" s="181"/>
      <c r="H239" s="96"/>
    </row>
    <row r="240" spans="3:8" ht="12" customHeight="1" x14ac:dyDescent="0.2">
      <c r="C240" s="181"/>
      <c r="D240" s="181"/>
      <c r="E240" s="181"/>
      <c r="F240" s="181" t="s">
        <v>489</v>
      </c>
      <c r="G240" s="181"/>
      <c r="H240" s="96"/>
    </row>
    <row r="241" spans="3:8" ht="12" customHeight="1" x14ac:dyDescent="0.2">
      <c r="C241" s="181"/>
      <c r="D241" s="181"/>
      <c r="E241" s="181"/>
      <c r="F241" s="181" t="s">
        <v>490</v>
      </c>
      <c r="G241" s="181"/>
      <c r="H241" s="96"/>
    </row>
    <row r="242" spans="3:8" ht="12" customHeight="1" x14ac:dyDescent="0.2">
      <c r="C242" s="181"/>
      <c r="D242" s="181"/>
      <c r="E242" s="181"/>
      <c r="F242" s="181" t="s">
        <v>491</v>
      </c>
      <c r="G242" s="181"/>
      <c r="H242" s="96"/>
    </row>
    <row r="243" spans="3:8" ht="12" customHeight="1" x14ac:dyDescent="0.2">
      <c r="C243" s="181"/>
      <c r="D243" s="181"/>
      <c r="E243" s="181"/>
      <c r="F243" s="181" t="s">
        <v>492</v>
      </c>
      <c r="G243" s="181"/>
      <c r="H243" s="96"/>
    </row>
    <row r="244" spans="3:8" ht="12" customHeight="1" x14ac:dyDescent="0.2">
      <c r="C244" s="181"/>
      <c r="D244" s="181"/>
      <c r="E244" s="181"/>
      <c r="F244" s="181" t="s">
        <v>493</v>
      </c>
      <c r="G244" s="181"/>
      <c r="H244" s="96"/>
    </row>
    <row r="245" spans="3:8" ht="12" customHeight="1" x14ac:dyDescent="0.2">
      <c r="C245" s="181"/>
      <c r="D245" s="181"/>
      <c r="E245" s="181"/>
      <c r="F245" s="181" t="s">
        <v>494</v>
      </c>
      <c r="G245" s="181"/>
      <c r="H245" s="96"/>
    </row>
    <row r="246" spans="3:8" ht="12" customHeight="1" x14ac:dyDescent="0.2">
      <c r="C246" s="181"/>
      <c r="D246" s="181"/>
      <c r="E246" s="181"/>
      <c r="F246" s="181" t="s">
        <v>495</v>
      </c>
      <c r="G246" s="181"/>
      <c r="H246" s="96"/>
    </row>
    <row r="247" spans="3:8" ht="12" customHeight="1" x14ac:dyDescent="0.2">
      <c r="C247" s="181"/>
      <c r="D247" s="181"/>
      <c r="E247" s="181"/>
      <c r="F247" s="181" t="s">
        <v>496</v>
      </c>
      <c r="G247" s="181"/>
      <c r="H247" s="96"/>
    </row>
    <row r="248" spans="3:8" ht="12" customHeight="1" x14ac:dyDescent="0.2">
      <c r="C248" s="181"/>
      <c r="D248" s="181"/>
      <c r="E248" s="181"/>
      <c r="F248" s="181" t="s">
        <v>497</v>
      </c>
      <c r="G248" s="181"/>
      <c r="H248" s="96"/>
    </row>
    <row r="249" spans="3:8" ht="12" customHeight="1" x14ac:dyDescent="0.2">
      <c r="C249" s="181"/>
      <c r="D249" s="181"/>
      <c r="E249" s="181"/>
      <c r="F249" s="181" t="s">
        <v>498</v>
      </c>
      <c r="G249" s="181"/>
      <c r="H249" s="96"/>
    </row>
    <row r="250" spans="3:8" ht="12" customHeight="1" x14ac:dyDescent="0.2">
      <c r="C250" s="181"/>
      <c r="D250" s="181"/>
      <c r="E250" s="181"/>
      <c r="F250" s="181" t="s">
        <v>499</v>
      </c>
      <c r="G250" s="181"/>
      <c r="H250" s="96"/>
    </row>
    <row r="251" spans="3:8" ht="12" customHeight="1" x14ac:dyDescent="0.2">
      <c r="C251" s="181"/>
      <c r="D251" s="181"/>
      <c r="E251" s="181"/>
      <c r="F251" s="181" t="s">
        <v>500</v>
      </c>
      <c r="G251" s="181"/>
      <c r="H251" s="96"/>
    </row>
    <row r="252" spans="3:8" ht="12" customHeight="1" x14ac:dyDescent="0.2">
      <c r="C252" s="181"/>
      <c r="D252" s="181"/>
      <c r="E252" s="181"/>
      <c r="F252" s="181" t="s">
        <v>501</v>
      </c>
      <c r="G252" s="181"/>
      <c r="H252" s="96"/>
    </row>
    <row r="253" spans="3:8" ht="12" customHeight="1" x14ac:dyDescent="0.2">
      <c r="C253" s="181"/>
      <c r="D253" s="181"/>
      <c r="E253" s="181"/>
      <c r="F253" s="181" t="s">
        <v>502</v>
      </c>
      <c r="G253" s="181"/>
      <c r="H253" s="96"/>
    </row>
    <row r="254" spans="3:8" ht="12" customHeight="1" x14ac:dyDescent="0.2">
      <c r="C254" s="181"/>
      <c r="D254" s="181"/>
      <c r="E254" s="181"/>
      <c r="F254" s="181" t="s">
        <v>503</v>
      </c>
      <c r="G254" s="181"/>
      <c r="H254" s="96"/>
    </row>
    <row r="255" spans="3:8" ht="12" customHeight="1" x14ac:dyDescent="0.2">
      <c r="C255" s="181"/>
      <c r="D255" s="181"/>
      <c r="E255" s="181"/>
      <c r="F255" s="181" t="s">
        <v>504</v>
      </c>
      <c r="G255" s="181"/>
      <c r="H255" s="96"/>
    </row>
    <row r="256" spans="3:8" ht="12" customHeight="1" x14ac:dyDescent="0.2">
      <c r="C256" s="181"/>
      <c r="D256" s="181"/>
      <c r="E256" s="181"/>
      <c r="F256" s="181" t="s">
        <v>505</v>
      </c>
      <c r="G256" s="181"/>
      <c r="H256" s="96"/>
    </row>
    <row r="257" spans="3:8" ht="12" customHeight="1" x14ac:dyDescent="0.2">
      <c r="C257" s="181"/>
      <c r="D257" s="181"/>
      <c r="E257" s="181" t="s">
        <v>506</v>
      </c>
      <c r="F257" s="181"/>
      <c r="G257" s="181"/>
      <c r="H257" s="96"/>
    </row>
    <row r="258" spans="3:8" ht="12" customHeight="1" x14ac:dyDescent="0.2">
      <c r="C258" s="181"/>
      <c r="D258" s="181"/>
      <c r="E258" s="181" t="s">
        <v>507</v>
      </c>
      <c r="F258" s="181"/>
      <c r="G258" s="181"/>
      <c r="H258" s="96"/>
    </row>
    <row r="259" spans="3:8" ht="12" customHeight="1" x14ac:dyDescent="0.2">
      <c r="C259" s="181"/>
      <c r="D259" s="181"/>
      <c r="E259" s="181"/>
      <c r="F259" s="181" t="s">
        <v>508</v>
      </c>
      <c r="G259" s="181"/>
      <c r="H259" s="96"/>
    </row>
    <row r="260" spans="3:8" ht="12" customHeight="1" x14ac:dyDescent="0.2">
      <c r="C260" s="181"/>
      <c r="D260" s="181"/>
      <c r="E260" s="181"/>
      <c r="F260" s="181" t="s">
        <v>509</v>
      </c>
      <c r="G260" s="181"/>
      <c r="H260" s="96"/>
    </row>
    <row r="261" spans="3:8" ht="12" customHeight="1" x14ac:dyDescent="0.2">
      <c r="C261" s="181"/>
      <c r="D261" s="181"/>
      <c r="E261" s="181"/>
      <c r="F261" s="181" t="s">
        <v>510</v>
      </c>
      <c r="G261" s="181"/>
      <c r="H261" s="96"/>
    </row>
    <row r="262" spans="3:8" ht="12" customHeight="1" x14ac:dyDescent="0.2">
      <c r="C262" s="181"/>
      <c r="D262" s="181"/>
      <c r="E262" s="181"/>
      <c r="F262" s="181" t="s">
        <v>511</v>
      </c>
      <c r="G262" s="181"/>
      <c r="H262" s="96"/>
    </row>
    <row r="263" spans="3:8" ht="12" customHeight="1" x14ac:dyDescent="0.2">
      <c r="C263" s="181"/>
      <c r="D263" s="181"/>
      <c r="E263" s="181"/>
      <c r="F263" s="181" t="s">
        <v>512</v>
      </c>
      <c r="G263" s="181"/>
      <c r="H263" s="96"/>
    </row>
    <row r="264" spans="3:8" ht="12" customHeight="1" x14ac:dyDescent="0.2">
      <c r="C264" s="181"/>
      <c r="D264" s="181"/>
      <c r="E264" s="181"/>
      <c r="F264" s="181" t="s">
        <v>513</v>
      </c>
      <c r="G264" s="181"/>
      <c r="H264" s="96"/>
    </row>
    <row r="265" spans="3:8" ht="12" customHeight="1" x14ac:dyDescent="0.2">
      <c r="C265" s="181"/>
      <c r="D265" s="181"/>
      <c r="E265" s="181"/>
      <c r="F265" s="181" t="s">
        <v>514</v>
      </c>
      <c r="G265" s="181"/>
      <c r="H265" s="96"/>
    </row>
    <row r="266" spans="3:8" ht="12" customHeight="1" x14ac:dyDescent="0.2">
      <c r="C266" s="181"/>
      <c r="D266" s="181"/>
      <c r="E266" s="181"/>
      <c r="F266" s="181" t="s">
        <v>515</v>
      </c>
      <c r="G266" s="181"/>
      <c r="H266" s="96"/>
    </row>
    <row r="267" spans="3:8" ht="12" customHeight="1" x14ac:dyDescent="0.2">
      <c r="C267" s="181"/>
      <c r="D267" s="181"/>
      <c r="E267" s="181"/>
      <c r="F267" s="181" t="s">
        <v>516</v>
      </c>
      <c r="G267" s="181"/>
      <c r="H267" s="96"/>
    </row>
    <row r="268" spans="3:8" ht="12" customHeight="1" x14ac:dyDescent="0.2">
      <c r="C268" s="181"/>
      <c r="D268" s="181"/>
      <c r="E268" s="181"/>
      <c r="F268" s="181" t="s">
        <v>592</v>
      </c>
      <c r="G268" s="181"/>
    </row>
    <row r="269" spans="3:8" ht="12" customHeight="1" x14ac:dyDescent="0.2">
      <c r="C269" s="181"/>
      <c r="D269" s="181"/>
      <c r="E269" s="181"/>
      <c r="F269" s="181" t="s">
        <v>593</v>
      </c>
      <c r="G269" s="181"/>
    </row>
    <row r="270" spans="3:8" ht="12" customHeight="1" x14ac:dyDescent="0.2">
      <c r="C270" s="181"/>
      <c r="D270" s="181"/>
      <c r="E270" s="181" t="s">
        <v>517</v>
      </c>
      <c r="F270" s="181"/>
      <c r="G270" s="181"/>
      <c r="H270" s="96"/>
    </row>
    <row r="271" spans="3:8" ht="12" customHeight="1" x14ac:dyDescent="0.2">
      <c r="C271" s="181"/>
      <c r="D271" s="181"/>
      <c r="E271" s="181" t="s">
        <v>518</v>
      </c>
      <c r="F271" s="181"/>
      <c r="G271" s="181"/>
      <c r="H271" s="96"/>
    </row>
    <row r="272" spans="3:8" ht="12" customHeight="1" x14ac:dyDescent="0.2">
      <c r="C272" s="181"/>
      <c r="D272" s="181"/>
      <c r="E272" s="181"/>
      <c r="F272" s="181" t="s">
        <v>519</v>
      </c>
      <c r="G272" s="181"/>
      <c r="H272" s="96"/>
    </row>
    <row r="273" spans="3:8" ht="12" customHeight="1" x14ac:dyDescent="0.2">
      <c r="C273" s="181"/>
      <c r="D273" s="181"/>
      <c r="E273" s="181"/>
      <c r="F273" s="181" t="s">
        <v>520</v>
      </c>
      <c r="G273" s="181"/>
      <c r="H273" s="96"/>
    </row>
    <row r="274" spans="3:8" ht="12" customHeight="1" x14ac:dyDescent="0.2">
      <c r="C274" s="181"/>
      <c r="D274" s="181"/>
      <c r="E274" s="181" t="s">
        <v>521</v>
      </c>
      <c r="F274" s="181"/>
      <c r="G274" s="181"/>
      <c r="H274" s="96"/>
    </row>
    <row r="275" spans="3:8" ht="12" customHeight="1" x14ac:dyDescent="0.2">
      <c r="C275" s="181"/>
      <c r="D275" s="181"/>
      <c r="E275" s="181" t="s">
        <v>522</v>
      </c>
      <c r="F275" s="181"/>
      <c r="G275" s="181"/>
      <c r="H275" s="96"/>
    </row>
    <row r="276" spans="3:8" ht="12" customHeight="1" x14ac:dyDescent="0.2">
      <c r="C276" s="181"/>
      <c r="D276" s="181"/>
      <c r="E276" s="181"/>
      <c r="F276" s="181" t="s">
        <v>523</v>
      </c>
      <c r="G276" s="181"/>
      <c r="H276" s="96"/>
    </row>
    <row r="277" spans="3:8" ht="12" customHeight="1" x14ac:dyDescent="0.2">
      <c r="C277" s="181"/>
      <c r="D277" s="181"/>
      <c r="E277" s="181"/>
      <c r="F277" s="181" t="s">
        <v>524</v>
      </c>
      <c r="G277" s="181"/>
    </row>
    <row r="278" spans="3:8" ht="12" customHeight="1" x14ac:dyDescent="0.2">
      <c r="C278" s="181"/>
      <c r="D278" s="181"/>
      <c r="E278" s="181"/>
      <c r="F278" s="181" t="s">
        <v>525</v>
      </c>
      <c r="G278" s="181"/>
      <c r="H278" s="96"/>
    </row>
    <row r="279" spans="3:8" ht="12" customHeight="1" x14ac:dyDescent="0.2">
      <c r="C279" s="181"/>
      <c r="D279" s="181"/>
      <c r="E279" s="181"/>
      <c r="F279" s="181" t="s">
        <v>526</v>
      </c>
      <c r="G279" s="181"/>
      <c r="H279" s="96"/>
    </row>
    <row r="280" spans="3:8" ht="12" customHeight="1" x14ac:dyDescent="0.2">
      <c r="C280" s="181"/>
      <c r="D280" s="181"/>
      <c r="E280" s="181"/>
      <c r="F280" s="181" t="s">
        <v>527</v>
      </c>
      <c r="G280" s="181"/>
      <c r="H280" s="96"/>
    </row>
    <row r="281" spans="3:8" ht="12" customHeight="1" x14ac:dyDescent="0.2">
      <c r="C281" s="181"/>
      <c r="D281" s="181"/>
      <c r="E281" s="181" t="s">
        <v>528</v>
      </c>
      <c r="F281" s="181"/>
      <c r="G281" s="181"/>
      <c r="H281" s="96"/>
    </row>
    <row r="282" spans="3:8" ht="12" customHeight="1" x14ac:dyDescent="0.2">
      <c r="C282" s="181"/>
      <c r="D282" s="181"/>
      <c r="E282" s="181" t="s">
        <v>529</v>
      </c>
      <c r="F282" s="181"/>
      <c r="G282" s="181"/>
      <c r="H282" s="96"/>
    </row>
    <row r="283" spans="3:8" ht="12" customHeight="1" x14ac:dyDescent="0.2">
      <c r="C283" s="181"/>
      <c r="D283" s="181"/>
      <c r="E283" s="181"/>
      <c r="F283" s="181" t="s">
        <v>530</v>
      </c>
      <c r="G283" s="181"/>
      <c r="H283" s="96"/>
    </row>
    <row r="284" spans="3:8" ht="12" customHeight="1" x14ac:dyDescent="0.2">
      <c r="C284" s="181"/>
      <c r="D284" s="181"/>
      <c r="E284" s="181"/>
      <c r="F284" s="181" t="s">
        <v>531</v>
      </c>
      <c r="G284" s="181"/>
      <c r="H284" s="96"/>
    </row>
    <row r="285" spans="3:8" ht="12" customHeight="1" x14ac:dyDescent="0.2">
      <c r="C285" s="181"/>
      <c r="D285" s="181"/>
      <c r="E285" s="181"/>
      <c r="F285" s="181" t="s">
        <v>532</v>
      </c>
      <c r="G285" s="181"/>
      <c r="H285" s="96"/>
    </row>
    <row r="286" spans="3:8" ht="12" customHeight="1" x14ac:dyDescent="0.2">
      <c r="C286" s="181"/>
      <c r="D286" s="181"/>
      <c r="E286" s="181"/>
      <c r="F286" s="181" t="s">
        <v>533</v>
      </c>
      <c r="G286" s="181"/>
      <c r="H286" s="96"/>
    </row>
    <row r="287" spans="3:8" ht="12" customHeight="1" x14ac:dyDescent="0.2">
      <c r="C287" s="181"/>
      <c r="D287" s="181"/>
      <c r="E287" s="181"/>
      <c r="F287" s="181" t="s">
        <v>534</v>
      </c>
      <c r="G287" s="181"/>
      <c r="H287" s="96"/>
    </row>
    <row r="288" spans="3:8" ht="12" customHeight="1" x14ac:dyDescent="0.2">
      <c r="C288" s="181"/>
      <c r="D288" s="181"/>
      <c r="E288" s="181"/>
      <c r="F288" s="181" t="s">
        <v>535</v>
      </c>
      <c r="G288" s="181"/>
      <c r="H288" s="96"/>
    </row>
    <row r="289" spans="3:8" ht="12" customHeight="1" x14ac:dyDescent="0.2">
      <c r="C289" s="181"/>
      <c r="D289" s="181"/>
      <c r="E289" s="181"/>
      <c r="F289" s="181" t="s">
        <v>536</v>
      </c>
      <c r="G289" s="181"/>
      <c r="H289" s="96"/>
    </row>
    <row r="290" spans="3:8" ht="12" customHeight="1" x14ac:dyDescent="0.2">
      <c r="C290" s="181"/>
      <c r="D290" s="181"/>
      <c r="E290" s="181"/>
      <c r="F290" s="181" t="s">
        <v>537</v>
      </c>
      <c r="G290" s="181"/>
      <c r="H290" s="96"/>
    </row>
    <row r="291" spans="3:8" ht="12" customHeight="1" x14ac:dyDescent="0.2">
      <c r="C291" s="181"/>
      <c r="D291" s="181"/>
      <c r="E291" s="181" t="s">
        <v>538</v>
      </c>
      <c r="F291" s="181"/>
      <c r="G291" s="181"/>
      <c r="H291" s="96"/>
    </row>
    <row r="292" spans="3:8" ht="12" customHeight="1" x14ac:dyDescent="0.2">
      <c r="C292" s="181"/>
      <c r="D292" s="181"/>
      <c r="E292" s="181" t="s">
        <v>539</v>
      </c>
      <c r="F292" s="181"/>
      <c r="G292" s="181"/>
      <c r="H292" s="96"/>
    </row>
    <row r="293" spans="3:8" ht="12" customHeight="1" x14ac:dyDescent="0.2">
      <c r="C293" s="181"/>
      <c r="D293" s="181"/>
      <c r="E293" s="181"/>
      <c r="F293" s="181" t="s">
        <v>540</v>
      </c>
      <c r="G293" s="181"/>
      <c r="H293" s="96"/>
    </row>
    <row r="294" spans="3:8" ht="12" customHeight="1" x14ac:dyDescent="0.2">
      <c r="C294" s="181"/>
      <c r="D294" s="181"/>
      <c r="E294" s="181"/>
      <c r="F294" s="181" t="s">
        <v>541</v>
      </c>
      <c r="G294" s="181"/>
      <c r="H294" s="96"/>
    </row>
    <row r="295" spans="3:8" ht="12" customHeight="1" x14ac:dyDescent="0.2">
      <c r="C295" s="181"/>
      <c r="D295" s="181"/>
      <c r="E295" s="181"/>
      <c r="F295" s="181" t="s">
        <v>542</v>
      </c>
      <c r="G295" s="181"/>
      <c r="H295" s="96"/>
    </row>
    <row r="296" spans="3:8" ht="12" customHeight="1" x14ac:dyDescent="0.2">
      <c r="C296" s="181"/>
      <c r="D296" s="181"/>
      <c r="E296" s="181"/>
      <c r="F296" s="181" t="s">
        <v>543</v>
      </c>
      <c r="G296" s="181"/>
      <c r="H296" s="96"/>
    </row>
    <row r="297" spans="3:8" ht="12" customHeight="1" x14ac:dyDescent="0.2">
      <c r="C297" s="181"/>
      <c r="D297" s="181"/>
      <c r="E297" s="181"/>
      <c r="F297" s="181" t="s">
        <v>544</v>
      </c>
      <c r="G297" s="181"/>
      <c r="H297" s="96"/>
    </row>
    <row r="298" spans="3:8" ht="12" customHeight="1" x14ac:dyDescent="0.2">
      <c r="C298" s="181"/>
      <c r="D298" s="181"/>
      <c r="E298" s="181"/>
      <c r="F298" s="181" t="s">
        <v>545</v>
      </c>
      <c r="G298" s="181"/>
      <c r="H298" s="96"/>
    </row>
    <row r="299" spans="3:8" ht="12" customHeight="1" x14ac:dyDescent="0.2">
      <c r="C299" s="181"/>
      <c r="D299" s="181"/>
      <c r="E299" s="181"/>
      <c r="F299" s="181" t="s">
        <v>546</v>
      </c>
      <c r="G299" s="181"/>
      <c r="H299" s="96"/>
    </row>
    <row r="300" spans="3:8" ht="12" customHeight="1" x14ac:dyDescent="0.2">
      <c r="C300" s="181"/>
      <c r="D300" s="181"/>
      <c r="E300" s="181"/>
      <c r="F300" s="181" t="s">
        <v>547</v>
      </c>
      <c r="G300" s="181"/>
      <c r="H300" s="96"/>
    </row>
    <row r="301" spans="3:8" ht="12" customHeight="1" x14ac:dyDescent="0.2">
      <c r="C301" s="181"/>
      <c r="D301" s="181"/>
      <c r="E301" s="181" t="s">
        <v>548</v>
      </c>
      <c r="F301" s="181"/>
      <c r="G301" s="181"/>
      <c r="H301" s="96"/>
    </row>
    <row r="302" spans="3:8" ht="12" customHeight="1" x14ac:dyDescent="0.2">
      <c r="C302" s="181"/>
      <c r="D302" s="181"/>
      <c r="E302" s="181" t="s">
        <v>549</v>
      </c>
      <c r="F302" s="181"/>
      <c r="G302" s="181"/>
      <c r="H302" s="96"/>
    </row>
    <row r="303" spans="3:8" ht="12" customHeight="1" x14ac:dyDescent="0.2">
      <c r="C303" s="181"/>
      <c r="D303" s="181"/>
      <c r="E303" s="181"/>
      <c r="F303" s="181" t="s">
        <v>550</v>
      </c>
      <c r="G303" s="181"/>
      <c r="H303" s="96"/>
    </row>
    <row r="304" spans="3:8" ht="12" customHeight="1" x14ac:dyDescent="0.2">
      <c r="C304" s="181"/>
      <c r="D304" s="181"/>
      <c r="E304" s="181"/>
      <c r="F304" s="181" t="s">
        <v>551</v>
      </c>
      <c r="G304" s="181"/>
      <c r="H304" s="96"/>
    </row>
    <row r="305" spans="3:8" ht="12" customHeight="1" x14ac:dyDescent="0.2">
      <c r="C305" s="181"/>
      <c r="D305" s="181"/>
      <c r="E305" s="181"/>
      <c r="F305" s="181" t="s">
        <v>552</v>
      </c>
      <c r="G305" s="181"/>
      <c r="H305" s="96"/>
    </row>
    <row r="306" spans="3:8" ht="12" customHeight="1" x14ac:dyDescent="0.2">
      <c r="C306" s="181"/>
      <c r="D306" s="181"/>
      <c r="E306" s="181"/>
      <c r="F306" s="181" t="s">
        <v>553</v>
      </c>
      <c r="G306" s="181"/>
      <c r="H306" s="96"/>
    </row>
    <row r="307" spans="3:8" ht="12" customHeight="1" x14ac:dyDescent="0.2">
      <c r="C307" s="181"/>
      <c r="D307" s="181"/>
      <c r="E307" s="181"/>
      <c r="F307" s="181" t="s">
        <v>554</v>
      </c>
      <c r="G307" s="181"/>
      <c r="H307" s="96"/>
    </row>
    <row r="308" spans="3:8" ht="12" customHeight="1" x14ac:dyDescent="0.2">
      <c r="C308" s="181"/>
      <c r="D308" s="181"/>
      <c r="E308" s="181"/>
      <c r="F308" s="181" t="s">
        <v>555</v>
      </c>
      <c r="G308" s="181"/>
      <c r="H308" s="96"/>
    </row>
    <row r="309" spans="3:8" ht="12" customHeight="1" x14ac:dyDescent="0.2">
      <c r="C309" s="181"/>
      <c r="D309" s="181"/>
      <c r="E309" s="181"/>
      <c r="F309" s="181" t="s">
        <v>556</v>
      </c>
      <c r="G309" s="181"/>
      <c r="H309" s="96"/>
    </row>
    <row r="310" spans="3:8" ht="12" customHeight="1" x14ac:dyDescent="0.2">
      <c r="C310" s="181"/>
      <c r="D310" s="181"/>
      <c r="E310" s="181"/>
      <c r="F310" s="181" t="s">
        <v>557</v>
      </c>
      <c r="G310" s="181"/>
      <c r="H310" s="96"/>
    </row>
    <row r="311" spans="3:8" ht="12" customHeight="1" x14ac:dyDescent="0.2">
      <c r="C311" s="181"/>
      <c r="D311" s="181"/>
      <c r="E311" s="181" t="s">
        <v>558</v>
      </c>
      <c r="F311" s="181"/>
      <c r="G311" s="181"/>
      <c r="H311" s="96"/>
    </row>
    <row r="312" spans="3:8" ht="12" customHeight="1" x14ac:dyDescent="0.2">
      <c r="C312" s="181"/>
      <c r="D312" s="181"/>
      <c r="E312" s="181" t="s">
        <v>559</v>
      </c>
      <c r="F312" s="181"/>
      <c r="G312" s="181"/>
      <c r="H312" s="96"/>
    </row>
    <row r="313" spans="3:8" ht="12" customHeight="1" x14ac:dyDescent="0.2">
      <c r="C313" s="181"/>
      <c r="D313" s="181"/>
      <c r="E313" s="181"/>
      <c r="F313" s="181" t="s">
        <v>560</v>
      </c>
      <c r="G313" s="181"/>
      <c r="H313" s="96"/>
    </row>
    <row r="314" spans="3:8" ht="12" customHeight="1" x14ac:dyDescent="0.2">
      <c r="C314" s="181"/>
      <c r="D314" s="181"/>
      <c r="E314" s="181"/>
      <c r="F314" s="181" t="s">
        <v>561</v>
      </c>
      <c r="G314" s="181"/>
      <c r="H314" s="96"/>
    </row>
    <row r="315" spans="3:8" ht="12" customHeight="1" x14ac:dyDescent="0.2">
      <c r="C315" s="181"/>
      <c r="D315" s="181"/>
      <c r="E315" s="181"/>
      <c r="F315" s="181" t="s">
        <v>562</v>
      </c>
      <c r="G315" s="181"/>
      <c r="H315" s="96"/>
    </row>
    <row r="316" spans="3:8" ht="12" customHeight="1" x14ac:dyDescent="0.2">
      <c r="C316" s="181"/>
      <c r="D316" s="181"/>
      <c r="E316" s="181"/>
      <c r="F316" s="181" t="s">
        <v>563</v>
      </c>
      <c r="G316" s="181"/>
      <c r="H316" s="96"/>
    </row>
    <row r="317" spans="3:8" ht="12" customHeight="1" x14ac:dyDescent="0.2">
      <c r="C317" s="96"/>
      <c r="D317" s="96"/>
      <c r="E317" s="96"/>
      <c r="F317" s="180" t="s">
        <v>564</v>
      </c>
      <c r="G317" s="96"/>
      <c r="H317" s="96"/>
    </row>
    <row r="318" spans="3:8" ht="12" customHeight="1" x14ac:dyDescent="0.2">
      <c r="C318" s="96"/>
      <c r="D318" s="96"/>
      <c r="E318" s="96"/>
      <c r="F318" s="180" t="s">
        <v>565</v>
      </c>
      <c r="G318" s="96"/>
      <c r="H318" s="96"/>
    </row>
    <row r="319" spans="3:8" ht="12" customHeight="1" x14ac:dyDescent="0.2">
      <c r="C319" s="96"/>
      <c r="D319" s="96"/>
      <c r="E319" s="96"/>
      <c r="F319" s="180" t="s">
        <v>566</v>
      </c>
      <c r="G319" s="96"/>
      <c r="H319" s="96"/>
    </row>
    <row r="320" spans="3:8" ht="12" customHeight="1" x14ac:dyDescent="0.2">
      <c r="C320" s="96"/>
      <c r="D320" s="96"/>
      <c r="E320" s="96"/>
      <c r="F320" s="180" t="s">
        <v>567</v>
      </c>
      <c r="G320" s="96"/>
      <c r="H320" s="96"/>
    </row>
    <row r="321" spans="3:8" ht="12" customHeight="1" x14ac:dyDescent="0.2">
      <c r="C321" s="96"/>
      <c r="D321" s="96"/>
      <c r="E321" s="180" t="s">
        <v>568</v>
      </c>
      <c r="F321" s="96"/>
      <c r="G321" s="96"/>
      <c r="H321" s="96"/>
    </row>
    <row r="322" spans="3:8" ht="12" customHeight="1" x14ac:dyDescent="0.2">
      <c r="E322" s="180" t="s">
        <v>569</v>
      </c>
      <c r="F322" s="96"/>
    </row>
    <row r="323" spans="3:8" ht="12" customHeight="1" x14ac:dyDescent="0.2">
      <c r="E323" s="180" t="s">
        <v>570</v>
      </c>
      <c r="F323" s="96"/>
    </row>
    <row r="324" spans="3:8" ht="12" customHeight="1" x14ac:dyDescent="0.2">
      <c r="E324" s="96"/>
      <c r="F324" s="180" t="s">
        <v>571</v>
      </c>
    </row>
    <row r="325" spans="3:8" ht="12" customHeight="1" x14ac:dyDescent="0.2">
      <c r="E325" s="96"/>
      <c r="F325" s="180" t="s">
        <v>572</v>
      </c>
    </row>
    <row r="326" spans="3:8" ht="12" customHeight="1" x14ac:dyDescent="0.2">
      <c r="E326" s="96"/>
      <c r="F326" s="180" t="s">
        <v>573</v>
      </c>
    </row>
    <row r="327" spans="3:8" ht="12" customHeight="1" x14ac:dyDescent="0.2">
      <c r="E327" s="96"/>
      <c r="F327" s="180" t="s">
        <v>574</v>
      </c>
    </row>
    <row r="328" spans="3:8" ht="12" customHeight="1" x14ac:dyDescent="0.2">
      <c r="E328" s="96"/>
      <c r="F328" s="180" t="s">
        <v>575</v>
      </c>
    </row>
    <row r="329" spans="3:8" ht="12" customHeight="1" x14ac:dyDescent="0.2">
      <c r="E329" s="96"/>
      <c r="F329" s="180" t="s">
        <v>576</v>
      </c>
    </row>
    <row r="330" spans="3:8" ht="12" customHeight="1" x14ac:dyDescent="0.2">
      <c r="E330" s="96"/>
      <c r="F330" s="180" t="s">
        <v>577</v>
      </c>
    </row>
    <row r="331" spans="3:8" ht="12" customHeight="1" x14ac:dyDescent="0.2">
      <c r="E331" s="180" t="s">
        <v>578</v>
      </c>
      <c r="F331" s="96"/>
    </row>
    <row r="332" spans="3:8" ht="12" customHeight="1" x14ac:dyDescent="0.2">
      <c r="E332" s="180" t="s">
        <v>579</v>
      </c>
      <c r="F332" s="96"/>
    </row>
    <row r="333" spans="3:8" ht="12" customHeight="1" x14ac:dyDescent="0.2">
      <c r="E333" s="96"/>
      <c r="F333" s="180" t="s">
        <v>580</v>
      </c>
    </row>
    <row r="334" spans="3:8" ht="12" customHeight="1" x14ac:dyDescent="0.2">
      <c r="E334" s="96"/>
      <c r="F334" s="180" t="s">
        <v>581</v>
      </c>
    </row>
    <row r="335" spans="3:8" ht="12" customHeight="1" x14ac:dyDescent="0.2">
      <c r="E335" s="96"/>
      <c r="F335" s="180" t="s">
        <v>582</v>
      </c>
    </row>
    <row r="336" spans="3:8" ht="12" customHeight="1" x14ac:dyDescent="0.2">
      <c r="E336" s="96"/>
      <c r="F336" s="180" t="s">
        <v>583</v>
      </c>
    </row>
    <row r="337" spans="2:6" ht="12" customHeight="1" x14ac:dyDescent="0.2">
      <c r="E337" s="96"/>
      <c r="F337" s="180" t="s">
        <v>584</v>
      </c>
    </row>
    <row r="338" spans="2:6" ht="12" customHeight="1" x14ac:dyDescent="0.2">
      <c r="B338" s="96"/>
      <c r="C338" s="96"/>
      <c r="D338" s="96"/>
      <c r="E338" s="96"/>
      <c r="F338" s="180" t="s">
        <v>585</v>
      </c>
    </row>
    <row r="339" spans="2:6" ht="12" customHeight="1" x14ac:dyDescent="0.2">
      <c r="B339" s="96"/>
      <c r="C339" s="96"/>
      <c r="D339" s="96"/>
      <c r="E339" s="96"/>
      <c r="F339" s="180" t="s">
        <v>586</v>
      </c>
    </row>
    <row r="340" spans="2:6" ht="12" customHeight="1" x14ac:dyDescent="0.2">
      <c r="B340" s="96"/>
      <c r="C340" s="96"/>
      <c r="D340" s="96"/>
      <c r="E340" s="180" t="s">
        <v>587</v>
      </c>
      <c r="F340" s="96"/>
    </row>
    <row r="341" spans="2:6" ht="12" customHeight="1" x14ac:dyDescent="0.2">
      <c r="B341" s="96"/>
      <c r="C341" s="96"/>
      <c r="D341" s="96"/>
      <c r="E341" s="180" t="s">
        <v>579</v>
      </c>
      <c r="F341" s="96"/>
    </row>
    <row r="342" spans="2:6" ht="12" customHeight="1" x14ac:dyDescent="0.2">
      <c r="B342" s="96"/>
      <c r="C342" s="96"/>
      <c r="D342" s="96"/>
      <c r="E342" s="96"/>
      <c r="F342" s="180" t="s">
        <v>594</v>
      </c>
    </row>
    <row r="343" spans="2:6" ht="12" customHeight="1" x14ac:dyDescent="0.2">
      <c r="B343" s="96"/>
      <c r="C343" s="96"/>
      <c r="D343" s="96"/>
      <c r="E343" s="96"/>
      <c r="F343" s="180" t="s">
        <v>860</v>
      </c>
    </row>
    <row r="344" spans="2:6" ht="12" customHeight="1" x14ac:dyDescent="0.2">
      <c r="B344" s="96"/>
      <c r="C344" s="96"/>
      <c r="D344" s="96"/>
      <c r="E344" s="96"/>
      <c r="F344" s="180" t="s">
        <v>582</v>
      </c>
    </row>
    <row r="345" spans="2:6" ht="12" customHeight="1" x14ac:dyDescent="0.2">
      <c r="B345" s="96"/>
      <c r="C345" s="96"/>
      <c r="D345" s="96"/>
      <c r="E345" s="96"/>
      <c r="F345" s="180" t="s">
        <v>583</v>
      </c>
    </row>
    <row r="346" spans="2:6" ht="12" customHeight="1" x14ac:dyDescent="0.2">
      <c r="B346" s="96"/>
      <c r="C346" s="96"/>
      <c r="D346" s="96"/>
      <c r="E346" s="96"/>
      <c r="F346" s="180" t="s">
        <v>861</v>
      </c>
    </row>
    <row r="347" spans="2:6" ht="12" customHeight="1" x14ac:dyDescent="0.2">
      <c r="B347" s="96"/>
      <c r="C347" s="96"/>
      <c r="D347" s="96"/>
      <c r="E347" s="96"/>
      <c r="F347" s="180" t="s">
        <v>585</v>
      </c>
    </row>
    <row r="348" spans="2:6" ht="12" customHeight="1" x14ac:dyDescent="0.2">
      <c r="B348" s="96"/>
      <c r="C348" s="96"/>
      <c r="D348" s="96"/>
      <c r="E348" s="96"/>
      <c r="F348" s="180" t="s">
        <v>586</v>
      </c>
    </row>
    <row r="349" spans="2:6" ht="12" customHeight="1" x14ac:dyDescent="0.2">
      <c r="B349" s="96"/>
      <c r="C349" s="96"/>
      <c r="D349" s="96"/>
      <c r="E349" s="180" t="s">
        <v>587</v>
      </c>
      <c r="F349" s="96"/>
    </row>
    <row r="350" spans="2:6" ht="12" customHeight="1" x14ac:dyDescent="0.2">
      <c r="B350" s="96"/>
      <c r="C350" s="96"/>
      <c r="D350" s="180" t="s">
        <v>588</v>
      </c>
      <c r="E350" s="96"/>
      <c r="F350" s="96"/>
    </row>
    <row r="351" spans="2:6" ht="12" customHeight="1" x14ac:dyDescent="0.2">
      <c r="B351" s="96"/>
      <c r="C351" s="180" t="s">
        <v>589</v>
      </c>
      <c r="D351" s="96"/>
      <c r="E351" s="96"/>
      <c r="F351" s="96"/>
    </row>
    <row r="352" spans="2:6" ht="12" customHeight="1" x14ac:dyDescent="0.2">
      <c r="B352" s="182" t="s">
        <v>11</v>
      </c>
      <c r="C352" s="96"/>
      <c r="D352" s="96"/>
      <c r="E352" s="96"/>
      <c r="F352" s="96"/>
    </row>
  </sheetData>
  <sheetProtection algorithmName="SHA-512" hashValue="5XGFCEKC802L2vDV6VrRwuaPYtZowJqHII1mt4Im63eKqqfNrw5B36baHJIVvwBdRL8+9xGEUndZ9cwuOkaXGQ==" saltValue="axF1i8Igsk2xiZH9xCEXQw==" spinCount="100000" sheet="1" objects="1" scenarios="1"/>
  <customSheetViews>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2"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2"/>
  <dimension ref="A1:L63"/>
  <sheetViews>
    <sheetView showGridLines="0" showRuler="0" zoomScaleNormal="100" zoomScaleSheetLayoutView="100" workbookViewId="0">
      <selection activeCell="D60" sqref="D60:F60"/>
    </sheetView>
  </sheetViews>
  <sheetFormatPr defaultColWidth="9" defaultRowHeight="14.25" x14ac:dyDescent="0.2"/>
  <cols>
    <col min="1" max="1" width="2.85546875" style="93" customWidth="1"/>
    <col min="2" max="2" width="98.7109375" style="93" customWidth="1"/>
    <col min="3" max="4" width="31.85546875" style="93" customWidth="1"/>
    <col min="5" max="6" width="16.7109375" style="93" customWidth="1"/>
    <col min="7" max="16384" width="9" style="93"/>
  </cols>
  <sheetData>
    <row r="1" spans="1:12" x14ac:dyDescent="0.2">
      <c r="A1" s="355"/>
    </row>
    <row r="3" spans="1:12" ht="48" customHeight="1" x14ac:dyDescent="0.25">
      <c r="B3" s="1153" t="s">
        <v>2463</v>
      </c>
      <c r="C3" s="78"/>
      <c r="E3" s="78"/>
      <c r="F3" s="78"/>
      <c r="G3" s="78"/>
    </row>
    <row r="4" spans="1:12" ht="26.2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6" customHeight="1" x14ac:dyDescent="0.2">
      <c r="B7" s="1203" t="s">
        <v>2924</v>
      </c>
      <c r="C7" s="253"/>
      <c r="D7" s="253"/>
      <c r="E7" s="339"/>
      <c r="F7" s="8"/>
      <c r="G7" s="111"/>
      <c r="I7" s="8"/>
      <c r="J7" s="107"/>
      <c r="K7" s="107"/>
      <c r="L7" s="107"/>
    </row>
    <row r="8" spans="1:12" ht="38.25" x14ac:dyDescent="0.2">
      <c r="B8" s="1821" t="s">
        <v>3265</v>
      </c>
      <c r="C8" s="8"/>
      <c r="D8" s="8"/>
      <c r="E8" s="339" t="str">
        <f>Inhalt!$C$7</f>
        <v>V. OncoBox: L1.1.1 (211126)</v>
      </c>
      <c r="G8" s="111"/>
      <c r="H8" s="8"/>
      <c r="I8" s="8"/>
      <c r="J8" s="107"/>
      <c r="K8" s="107"/>
      <c r="L8" s="107"/>
    </row>
    <row r="9" spans="1:12" ht="15.75" x14ac:dyDescent="0.2">
      <c r="B9" s="871"/>
      <c r="C9" s="280"/>
      <c r="D9" s="280"/>
      <c r="E9" s="339" t="str">
        <f>Inhalt!$C$8</f>
        <v>V. Spezifikation: L1.1.1 (211126)</v>
      </c>
      <c r="G9" s="111"/>
      <c r="H9" s="8"/>
      <c r="I9" s="8"/>
    </row>
    <row r="10" spans="1:12" x14ac:dyDescent="0.2">
      <c r="B10" s="54"/>
      <c r="E10" s="191"/>
      <c r="G10" s="57"/>
    </row>
    <row r="11" spans="1:12" s="635" customFormat="1" ht="27" customHeight="1" x14ac:dyDescent="0.25">
      <c r="E11" s="2277" t="s">
        <v>1744</v>
      </c>
      <c r="F11" s="2278"/>
    </row>
    <row r="40" spans="2:6" x14ac:dyDescent="0.2">
      <c r="C40" s="133"/>
    </row>
    <row r="42" spans="2:6" s="635" customFormat="1" ht="31.5" x14ac:dyDescent="0.25">
      <c r="B42" s="1167" t="s">
        <v>2488</v>
      </c>
    </row>
    <row r="44" spans="2:6" s="635" customFormat="1" ht="25.5" x14ac:dyDescent="0.2">
      <c r="B44" s="261" t="s">
        <v>2491</v>
      </c>
    </row>
    <row r="45" spans="2:6" s="635" customFormat="1" ht="48" customHeight="1" x14ac:dyDescent="0.2">
      <c r="B45" s="1075" t="s">
        <v>2478</v>
      </c>
      <c r="C45" s="1075" t="s">
        <v>2479</v>
      </c>
      <c r="D45" s="1075" t="s">
        <v>2480</v>
      </c>
      <c r="E45" s="1075" t="s">
        <v>2481</v>
      </c>
      <c r="F45" s="106" t="s">
        <v>2482</v>
      </c>
    </row>
    <row r="46" spans="2:6" ht="182.25" customHeight="1" x14ac:dyDescent="0.2">
      <c r="B46" s="199" t="s">
        <v>2320</v>
      </c>
      <c r="C46" s="173"/>
      <c r="D46" s="1258" t="s">
        <v>2500</v>
      </c>
      <c r="E46" s="210" t="s">
        <v>244</v>
      </c>
      <c r="F46" s="221"/>
    </row>
    <row r="47" spans="2:6" ht="45" x14ac:dyDescent="0.2">
      <c r="B47" s="1227" t="s">
        <v>1990</v>
      </c>
      <c r="C47" s="979"/>
      <c r="D47" s="1201" t="s">
        <v>2236</v>
      </c>
      <c r="E47" s="979" t="s">
        <v>25</v>
      </c>
      <c r="F47" s="978"/>
    </row>
    <row r="48" spans="2:6" s="635" customFormat="1" ht="96" customHeight="1" x14ac:dyDescent="0.2">
      <c r="B48" s="1228" t="s">
        <v>1995</v>
      </c>
      <c r="C48" s="977"/>
      <c r="D48" s="1201" t="s">
        <v>2237</v>
      </c>
      <c r="E48" s="979" t="s">
        <v>703</v>
      </c>
      <c r="F48" s="978"/>
    </row>
    <row r="49" spans="2:6" s="635" customFormat="1" ht="78.75" x14ac:dyDescent="0.2">
      <c r="B49" s="1228" t="s">
        <v>1996</v>
      </c>
      <c r="C49" s="1071"/>
      <c r="D49" s="1201" t="s">
        <v>2238</v>
      </c>
      <c r="E49" s="1201" t="s">
        <v>2241</v>
      </c>
      <c r="F49" s="1072"/>
    </row>
    <row r="50" spans="2:6" ht="78.75" x14ac:dyDescent="0.2">
      <c r="B50" s="1226" t="s">
        <v>2004</v>
      </c>
      <c r="C50" s="161"/>
      <c r="D50" s="1197" t="s">
        <v>2239</v>
      </c>
      <c r="E50" s="161"/>
      <c r="F50" s="1197" t="s">
        <v>2242</v>
      </c>
    </row>
    <row r="51" spans="2:6" ht="78.75" x14ac:dyDescent="0.2">
      <c r="B51" s="1226" t="s">
        <v>2005</v>
      </c>
      <c r="C51" s="161"/>
      <c r="D51" s="1197" t="s">
        <v>2240</v>
      </c>
      <c r="E51" s="161"/>
      <c r="F51" s="1197" t="s">
        <v>2242</v>
      </c>
    </row>
    <row r="52" spans="2:6" x14ac:dyDescent="0.2">
      <c r="B52" s="116"/>
      <c r="C52" s="116"/>
      <c r="D52" s="116"/>
      <c r="E52" s="116"/>
      <c r="F52" s="116"/>
    </row>
    <row r="53" spans="2:6" x14ac:dyDescent="0.2">
      <c r="B53" s="116"/>
      <c r="C53" s="116"/>
      <c r="D53" s="116"/>
      <c r="E53" s="116"/>
      <c r="F53" s="116"/>
    </row>
    <row r="54" spans="2:6" s="635" customFormat="1" ht="27.75" customHeight="1" x14ac:dyDescent="0.2">
      <c r="B54" s="261" t="s">
        <v>2950</v>
      </c>
    </row>
    <row r="55" spans="2:6" ht="56.25" x14ac:dyDescent="0.2">
      <c r="B55" s="1225" t="s">
        <v>2324</v>
      </c>
      <c r="C55" s="416"/>
      <c r="D55" s="1196" t="s">
        <v>2243</v>
      </c>
      <c r="E55" s="1199" t="s">
        <v>2244</v>
      </c>
      <c r="F55" s="416"/>
    </row>
    <row r="56" spans="2:6" s="116" customFormat="1" x14ac:dyDescent="0.2">
      <c r="B56" s="347"/>
      <c r="C56" s="347"/>
      <c r="D56" s="347" t="s">
        <v>30</v>
      </c>
      <c r="E56" s="347"/>
      <c r="F56" s="347"/>
    </row>
    <row r="57" spans="2:6" s="116" customFormat="1" x14ac:dyDescent="0.2">
      <c r="B57" s="347"/>
      <c r="C57" s="347"/>
      <c r="D57" s="347"/>
      <c r="E57" s="347"/>
      <c r="F57" s="347"/>
    </row>
    <row r="58" spans="2:6" s="116" customFormat="1" x14ac:dyDescent="0.2">
      <c r="B58" s="347"/>
      <c r="C58" s="347"/>
      <c r="D58" s="347"/>
      <c r="E58" s="347"/>
      <c r="F58" s="347"/>
    </row>
    <row r="59" spans="2:6" s="635" customFormat="1" ht="25.5" x14ac:dyDescent="0.2">
      <c r="B59" s="1160" t="s">
        <v>2486</v>
      </c>
    </row>
    <row r="60" spans="2:6" ht="131.25" customHeight="1" x14ac:dyDescent="0.2">
      <c r="B60" s="2333" t="s">
        <v>2245</v>
      </c>
      <c r="C60" s="2386"/>
      <c r="D60" s="2266" t="s">
        <v>3709</v>
      </c>
      <c r="E60" s="2335"/>
      <c r="F60" s="2336"/>
    </row>
    <row r="61" spans="2:6" ht="37.5" customHeight="1" x14ac:dyDescent="0.2">
      <c r="B61" s="2348" t="s">
        <v>2622</v>
      </c>
      <c r="C61" s="2387"/>
      <c r="D61" s="2266" t="s">
        <v>2246</v>
      </c>
      <c r="E61" s="2335"/>
      <c r="F61" s="2336"/>
    </row>
    <row r="62" spans="2:6" ht="30.75" customHeight="1" x14ac:dyDescent="0.2">
      <c r="B62" s="2348" t="s">
        <v>2247</v>
      </c>
      <c r="C62" s="2355"/>
      <c r="D62" s="2275" t="s">
        <v>2248</v>
      </c>
      <c r="E62" s="2385"/>
      <c r="F62" s="2331"/>
    </row>
    <row r="63" spans="2:6" ht="78.75" customHeight="1" x14ac:dyDescent="0.2">
      <c r="B63" s="2288" t="s">
        <v>2504</v>
      </c>
      <c r="C63" s="2382"/>
      <c r="D63" s="2288" t="s">
        <v>2503</v>
      </c>
      <c r="E63" s="2383"/>
      <c r="F63" s="2384"/>
    </row>
  </sheetData>
  <sheetProtection algorithmName="SHA-512" hashValue="ilrCnVGvxFq92X3BKbGQG82I7SkU85pKJrENlKpMX7IgrmR/Mz4ItoP6ptTGn6yPh78ttsDlfyJFj13x9JRbyw==" saltValue="XMJSks/KMJTe9JgcQqu3YQ=="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D00-000000000000}">
      <formula1>Felder</formula1>
    </dataValidation>
    <dataValidation allowBlank="1" sqref="B48" xr:uid="{00000000-0002-0000-1D00-000001000000}"/>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3"/>
  <dimension ref="A1:L49"/>
  <sheetViews>
    <sheetView showGridLines="0" showRuler="0" zoomScaleSheetLayoutView="100" workbookViewId="0"/>
  </sheetViews>
  <sheetFormatPr defaultColWidth="9" defaultRowHeight="14.25" x14ac:dyDescent="0.2"/>
  <cols>
    <col min="1" max="1" width="2.85546875" style="93" customWidth="1"/>
    <col min="2" max="2" width="54.14062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39"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3105</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38" spans="2:6" x14ac:dyDescent="0.2">
      <c r="C38" s="133"/>
    </row>
    <row r="39" spans="2:6" s="635" customFormat="1" ht="31.5" x14ac:dyDescent="0.25">
      <c r="B39" s="1167" t="s">
        <v>2488</v>
      </c>
    </row>
    <row r="41" spans="2:6" ht="30" x14ac:dyDescent="0.25">
      <c r="B41" s="1204" t="s">
        <v>2925</v>
      </c>
    </row>
    <row r="42" spans="2:6" s="635" customFormat="1" ht="49.5" customHeight="1" x14ac:dyDescent="0.2">
      <c r="B42" s="1075" t="s">
        <v>2478</v>
      </c>
      <c r="C42" s="1075" t="s">
        <v>2479</v>
      </c>
      <c r="D42" s="1075" t="s">
        <v>2480</v>
      </c>
      <c r="E42" s="1075" t="s">
        <v>2481</v>
      </c>
      <c r="F42" s="106" t="s">
        <v>2482</v>
      </c>
    </row>
    <row r="43" spans="2:6" ht="175.5" customHeight="1" x14ac:dyDescent="0.2">
      <c r="B43" s="944" t="s">
        <v>2320</v>
      </c>
      <c r="C43" s="171"/>
      <c r="D43" s="1258" t="s">
        <v>2500</v>
      </c>
      <c r="E43" s="209">
        <v>1</v>
      </c>
      <c r="F43" s="195"/>
    </row>
    <row r="44" spans="2:6" ht="45" x14ac:dyDescent="0.2">
      <c r="B44" s="1224" t="s">
        <v>1990</v>
      </c>
      <c r="C44" s="168"/>
      <c r="D44" s="1199" t="s">
        <v>2236</v>
      </c>
      <c r="E44" s="195" t="s">
        <v>26</v>
      </c>
      <c r="F44" s="195"/>
    </row>
    <row r="45" spans="2:6" x14ac:dyDescent="0.2">
      <c r="B45" s="116"/>
      <c r="C45" s="116"/>
      <c r="D45" s="116"/>
      <c r="E45" s="116"/>
      <c r="F45" s="116"/>
    </row>
    <row r="46" spans="2:6" x14ac:dyDescent="0.2">
      <c r="B46" s="116"/>
      <c r="C46" s="116"/>
      <c r="D46" s="116"/>
      <c r="E46" s="116"/>
      <c r="F46" s="116"/>
    </row>
    <row r="47" spans="2:6" x14ac:dyDescent="0.2">
      <c r="B47" s="116"/>
      <c r="C47" s="116"/>
      <c r="D47" s="116"/>
      <c r="E47" s="116"/>
      <c r="F47" s="116"/>
    </row>
    <row r="48" spans="2:6" s="635" customFormat="1" ht="25.5" x14ac:dyDescent="0.2">
      <c r="B48" s="1160" t="s">
        <v>2486</v>
      </c>
    </row>
    <row r="49" spans="2:6" ht="15" x14ac:dyDescent="0.25">
      <c r="B49" s="2348"/>
      <c r="C49" s="2388"/>
      <c r="D49" s="2389"/>
      <c r="E49" s="2358"/>
      <c r="F49" s="2358"/>
    </row>
  </sheetData>
  <sheetProtection algorithmName="SHA-512" hashValue="FqtNOTRCsVq664t4Ev7oLH+fNuzhvYZGhCtHYFNys3fxeHiwMog8Y4NeX08XfODF6VKqxGD4wMQBqnAHVF8JgA==" saltValue="DBnZ3VvkOBUyq5irvESqJ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4"/>
  <dimension ref="A1:L53"/>
  <sheetViews>
    <sheetView showGridLines="0" showRuler="0" zoomScaleSheetLayoutView="100" workbookViewId="0"/>
  </sheetViews>
  <sheetFormatPr defaultColWidth="9" defaultRowHeight="14.25" x14ac:dyDescent="0.2"/>
  <cols>
    <col min="1" max="1" width="2.85546875" style="93" customWidth="1"/>
    <col min="2" max="2" width="60.14062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33"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575" t="s">
        <v>3106</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8" x14ac:dyDescent="0.2">
      <c r="C40" s="133"/>
    </row>
    <row r="41" spans="2:8" s="635" customFormat="1" ht="31.5" x14ac:dyDescent="0.25">
      <c r="B41" s="1167" t="s">
        <v>2488</v>
      </c>
    </row>
    <row r="43" spans="2:8" ht="25.5" x14ac:dyDescent="0.2">
      <c r="B43" s="261" t="s">
        <v>2682</v>
      </c>
    </row>
    <row r="44" spans="2:8" s="635" customFormat="1" ht="56.25" customHeight="1" x14ac:dyDescent="0.2">
      <c r="B44" s="1075" t="s">
        <v>2478</v>
      </c>
      <c r="C44" s="1075" t="s">
        <v>2479</v>
      </c>
      <c r="D44" s="1075" t="s">
        <v>2480</v>
      </c>
      <c r="E44" s="1075" t="s">
        <v>2481</v>
      </c>
      <c r="F44" s="106" t="s">
        <v>2482</v>
      </c>
    </row>
    <row r="45" spans="2:8" ht="172.5" customHeight="1" x14ac:dyDescent="0.2">
      <c r="B45" s="1225" t="s">
        <v>2320</v>
      </c>
      <c r="C45" s="200"/>
      <c r="D45" s="1258" t="s">
        <v>2500</v>
      </c>
      <c r="E45" s="2393"/>
      <c r="F45" s="2390" t="s">
        <v>3287</v>
      </c>
    </row>
    <row r="46" spans="2:8" s="635" customFormat="1" ht="175.5" customHeight="1" x14ac:dyDescent="0.2">
      <c r="B46" s="1228" t="s">
        <v>2320</v>
      </c>
      <c r="C46" s="1177"/>
      <c r="D46" s="1258" t="s">
        <v>2500</v>
      </c>
      <c r="E46" s="2394"/>
      <c r="F46" s="2391"/>
      <c r="H46" s="1481"/>
    </row>
    <row r="47" spans="2:8" s="635" customFormat="1" ht="53.25" customHeight="1" x14ac:dyDescent="0.2">
      <c r="B47" s="1229" t="s">
        <v>2514</v>
      </c>
      <c r="C47" s="1177"/>
      <c r="D47" s="1177" t="s">
        <v>2175</v>
      </c>
      <c r="E47" s="2395"/>
      <c r="F47" s="2392"/>
    </row>
    <row r="48" spans="2:8" ht="45" x14ac:dyDescent="0.2">
      <c r="B48" s="1224" t="s">
        <v>1990</v>
      </c>
      <c r="C48" s="168"/>
      <c r="D48" s="1199" t="s">
        <v>2236</v>
      </c>
      <c r="E48" s="195" t="s">
        <v>25</v>
      </c>
      <c r="F48" s="195"/>
    </row>
    <row r="49" spans="2:6" ht="14.25" customHeight="1" x14ac:dyDescent="0.2">
      <c r="B49" s="116"/>
      <c r="C49" s="116"/>
      <c r="D49" s="116"/>
      <c r="E49" s="116"/>
      <c r="F49" s="116"/>
    </row>
    <row r="50" spans="2:6" ht="14.25" customHeight="1" x14ac:dyDescent="0.2">
      <c r="B50" s="116"/>
      <c r="C50" s="116"/>
      <c r="D50" s="116"/>
      <c r="E50" s="116"/>
      <c r="F50" s="116"/>
    </row>
    <row r="51" spans="2:6" ht="14.25" customHeight="1" x14ac:dyDescent="0.2">
      <c r="B51" s="116"/>
      <c r="C51" s="116"/>
      <c r="D51" s="116"/>
      <c r="E51" s="116"/>
      <c r="F51" s="116"/>
    </row>
    <row r="52" spans="2:6" s="635" customFormat="1" ht="25.5" x14ac:dyDescent="0.2">
      <c r="B52" s="1160" t="s">
        <v>2486</v>
      </c>
    </row>
    <row r="53" spans="2:6" ht="15" x14ac:dyDescent="0.25">
      <c r="B53" s="2348"/>
      <c r="C53" s="2388"/>
      <c r="D53" s="2389"/>
      <c r="E53" s="2358"/>
      <c r="F53" s="2358"/>
    </row>
  </sheetData>
  <sheetProtection algorithmName="SHA-512" hashValue="LkIlhCA+GcnH5KxAz5MZ1LDOngBkqdTt7R1Ok+v2UoWh6bvkwgLpSZKNbe2mV+hHMjMN+PdJTPMBkynyqnAxPw==" saltValue="GzDYWDUFDS5AsP8Nt0JupA=="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5"/>
  <dimension ref="A1:L57"/>
  <sheetViews>
    <sheetView showGridLines="0" showRuler="0" zoomScaleSheetLayoutView="100" workbookViewId="0"/>
  </sheetViews>
  <sheetFormatPr defaultColWidth="9" defaultRowHeight="14.25" x14ac:dyDescent="0.2"/>
  <cols>
    <col min="1" max="1" width="2.85546875" style="93" customWidth="1"/>
    <col min="2" max="2" width="50.8554687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36.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575" t="s">
        <v>2926</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45.75" customHeight="1" x14ac:dyDescent="0.2">
      <c r="B44" s="1075" t="s">
        <v>2478</v>
      </c>
      <c r="C44" s="1075" t="s">
        <v>2479</v>
      </c>
      <c r="D44" s="1075" t="s">
        <v>2480</v>
      </c>
      <c r="E44" s="1075" t="s">
        <v>2481</v>
      </c>
      <c r="F44" s="106" t="s">
        <v>2482</v>
      </c>
    </row>
    <row r="45" spans="2:6" ht="176.25" customHeight="1" x14ac:dyDescent="0.2">
      <c r="B45" s="1222" t="s">
        <v>2320</v>
      </c>
      <c r="C45" s="159"/>
      <c r="D45" s="1258" t="s">
        <v>2500</v>
      </c>
      <c r="E45" s="203">
        <v>1</v>
      </c>
      <c r="F45" s="202"/>
    </row>
    <row r="46" spans="2:6" ht="78.75" x14ac:dyDescent="0.2">
      <c r="B46" s="1222" t="s">
        <v>2325</v>
      </c>
      <c r="C46" s="172"/>
      <c r="D46" s="172" t="s">
        <v>2249</v>
      </c>
      <c r="E46" s="161" t="s">
        <v>21</v>
      </c>
      <c r="F46" s="14"/>
    </row>
    <row r="47" spans="2:6" ht="78.75" x14ac:dyDescent="0.2">
      <c r="B47" s="172" t="s">
        <v>1990</v>
      </c>
      <c r="C47" s="172"/>
      <c r="D47" s="1200" t="s">
        <v>2250</v>
      </c>
      <c r="E47" s="161" t="s">
        <v>26</v>
      </c>
      <c r="F47" s="14"/>
    </row>
    <row r="48" spans="2:6" x14ac:dyDescent="0.2">
      <c r="B48" s="116"/>
      <c r="C48" s="116"/>
      <c r="D48" s="116"/>
      <c r="E48" s="116"/>
      <c r="F48" s="116"/>
    </row>
    <row r="49" spans="2:6" x14ac:dyDescent="0.2">
      <c r="B49" s="116"/>
      <c r="C49" s="116"/>
      <c r="D49" s="116"/>
      <c r="E49" s="116"/>
      <c r="F49" s="116"/>
    </row>
    <row r="50" spans="2:6" s="635" customFormat="1" ht="27.75" customHeight="1" x14ac:dyDescent="0.2">
      <c r="B50" s="261" t="s">
        <v>2950</v>
      </c>
    </row>
    <row r="51" spans="2:6" ht="78.75" x14ac:dyDescent="0.2">
      <c r="B51" s="1225" t="s">
        <v>1910</v>
      </c>
      <c r="C51" s="169"/>
      <c r="D51" s="1197" t="s">
        <v>2251</v>
      </c>
      <c r="E51" s="169">
        <v>1</v>
      </c>
      <c r="F51" s="14"/>
    </row>
    <row r="52" spans="2:6" x14ac:dyDescent="0.2">
      <c r="B52" s="116"/>
      <c r="C52" s="116"/>
      <c r="D52" s="116" t="s">
        <v>30</v>
      </c>
      <c r="E52" s="116"/>
      <c r="F52" s="116"/>
    </row>
    <row r="53" spans="2:6" x14ac:dyDescent="0.2">
      <c r="B53" s="116"/>
      <c r="C53" s="116"/>
      <c r="D53" s="116"/>
      <c r="E53" s="116"/>
      <c r="F53" s="116"/>
    </row>
    <row r="54" spans="2:6" x14ac:dyDescent="0.2">
      <c r="B54" s="116"/>
      <c r="C54" s="116"/>
      <c r="D54" s="116"/>
      <c r="E54" s="116"/>
      <c r="F54" s="116"/>
    </row>
    <row r="55" spans="2:6" s="635" customFormat="1" ht="25.5" x14ac:dyDescent="0.2">
      <c r="B55" s="1160" t="s">
        <v>2486</v>
      </c>
    </row>
    <row r="56" spans="2:6" ht="48.75" customHeight="1" x14ac:dyDescent="0.2">
      <c r="B56" s="2362" t="s">
        <v>3395</v>
      </c>
      <c r="C56" s="2363"/>
      <c r="D56" s="2318" t="s">
        <v>2252</v>
      </c>
      <c r="E56" s="2364"/>
      <c r="F56" s="2364"/>
    </row>
    <row r="57" spans="2:6" ht="65.25" customHeight="1" x14ac:dyDescent="0.2">
      <c r="B57" s="2322" t="s">
        <v>3170</v>
      </c>
      <c r="C57" s="2380"/>
      <c r="D57" s="2324" t="s">
        <v>3171</v>
      </c>
      <c r="E57" s="2381"/>
      <c r="F57" s="2381"/>
    </row>
  </sheetData>
  <sheetProtection algorithmName="SHA-512" hashValue="lNsTWP+hV+gmfCwk4Xudu6grmsaBqC9PT5U0HwvJlrfHpIlIUQwYMt+KbGIdIEq0YmyfNs4o8MBiubNIhgfDzw==" saltValue="Tjm9pcWsidJjJLbP+SB9+w==" spinCount="100000" sheet="1" objects="1" scenario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dimension ref="A1:L57"/>
  <sheetViews>
    <sheetView showGridLines="0" showRuler="0" zoomScaleSheetLayoutView="100" workbookViewId="0"/>
  </sheetViews>
  <sheetFormatPr defaultColWidth="9" defaultRowHeight="14.25" x14ac:dyDescent="0.2"/>
  <cols>
    <col min="1" max="1" width="2.85546875" style="93" customWidth="1"/>
    <col min="2" max="2" width="55" style="93" customWidth="1"/>
    <col min="3" max="4" width="31.85546875" style="93" customWidth="1"/>
    <col min="5" max="6" width="16.7109375" style="93" customWidth="1"/>
    <col min="7" max="16384" width="9" style="93"/>
  </cols>
  <sheetData>
    <row r="1" spans="1:12" x14ac:dyDescent="0.2">
      <c r="A1" s="355"/>
    </row>
    <row r="3" spans="1:12" ht="47.25" customHeight="1" x14ac:dyDescent="0.25">
      <c r="B3" s="1153" t="s">
        <v>2463</v>
      </c>
      <c r="C3" s="78"/>
      <c r="E3" s="78"/>
      <c r="F3" s="78"/>
      <c r="G3" s="78"/>
    </row>
    <row r="4" spans="1:12" ht="32.2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575" t="s">
        <v>2928</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51.75" customHeight="1" x14ac:dyDescent="0.2">
      <c r="B44" s="1075" t="s">
        <v>2478</v>
      </c>
      <c r="C44" s="1075" t="s">
        <v>2479</v>
      </c>
      <c r="D44" s="1075" t="s">
        <v>2480</v>
      </c>
      <c r="E44" s="1075" t="s">
        <v>2481</v>
      </c>
      <c r="F44" s="106" t="s">
        <v>2482</v>
      </c>
    </row>
    <row r="45" spans="2:6" ht="176.25" customHeight="1" x14ac:dyDescent="0.2">
      <c r="B45" s="1225" t="s">
        <v>2320</v>
      </c>
      <c r="C45" s="200"/>
      <c r="D45" s="1258" t="s">
        <v>2500</v>
      </c>
      <c r="E45" s="201">
        <v>1</v>
      </c>
      <c r="F45" s="202"/>
    </row>
    <row r="46" spans="2:6" ht="78.75" x14ac:dyDescent="0.2">
      <c r="B46" s="1225" t="s">
        <v>1996</v>
      </c>
      <c r="C46" s="168"/>
      <c r="D46" s="1198" t="s">
        <v>2253</v>
      </c>
      <c r="E46" s="169" t="s">
        <v>21</v>
      </c>
      <c r="F46" s="14"/>
    </row>
    <row r="47" spans="2:6" ht="78.75" x14ac:dyDescent="0.2">
      <c r="B47" s="1225" t="s">
        <v>1990</v>
      </c>
      <c r="C47" s="168"/>
      <c r="D47" s="1197" t="s">
        <v>2250</v>
      </c>
      <c r="E47" s="169" t="s">
        <v>25</v>
      </c>
      <c r="F47" s="14"/>
    </row>
    <row r="48" spans="2:6" x14ac:dyDescent="0.2">
      <c r="B48" s="116"/>
      <c r="C48" s="116"/>
      <c r="D48" s="116"/>
      <c r="E48" s="116"/>
      <c r="F48" s="116"/>
    </row>
    <row r="49" spans="2:6" x14ac:dyDescent="0.2">
      <c r="B49" s="116"/>
      <c r="C49" s="116"/>
      <c r="D49" s="116"/>
      <c r="E49" s="116"/>
      <c r="F49" s="116"/>
    </row>
    <row r="50" spans="2:6" s="635" customFormat="1" ht="27.75" customHeight="1" x14ac:dyDescent="0.2">
      <c r="B50" s="261" t="s">
        <v>2956</v>
      </c>
    </row>
    <row r="51" spans="2:6" ht="78.75" x14ac:dyDescent="0.2">
      <c r="B51" s="1225" t="s">
        <v>1910</v>
      </c>
      <c r="C51" s="168"/>
      <c r="D51" s="1197" t="s">
        <v>2254</v>
      </c>
      <c r="E51" s="169">
        <v>1</v>
      </c>
      <c r="F51" s="14"/>
    </row>
    <row r="52" spans="2:6" x14ac:dyDescent="0.2">
      <c r="B52" s="116"/>
      <c r="C52" s="116"/>
      <c r="D52" s="116" t="s">
        <v>30</v>
      </c>
      <c r="E52" s="116"/>
      <c r="F52" s="116"/>
    </row>
    <row r="53" spans="2:6" x14ac:dyDescent="0.2">
      <c r="B53" s="116"/>
      <c r="C53" s="116"/>
      <c r="D53" s="116"/>
      <c r="E53" s="116"/>
      <c r="F53" s="116"/>
    </row>
    <row r="54" spans="2:6" x14ac:dyDescent="0.2">
      <c r="B54" s="116"/>
      <c r="C54" s="116"/>
      <c r="D54" s="116"/>
      <c r="E54" s="116"/>
      <c r="F54" s="116"/>
    </row>
    <row r="55" spans="2:6" s="635" customFormat="1" ht="25.5" x14ac:dyDescent="0.2">
      <c r="B55" s="1160" t="s">
        <v>2486</v>
      </c>
    </row>
    <row r="56" spans="2:6" s="635" customFormat="1" ht="48" customHeight="1" x14ac:dyDescent="0.2">
      <c r="B56" s="2362" t="s">
        <v>3395</v>
      </c>
      <c r="C56" s="2363"/>
      <c r="D56" s="2318" t="s">
        <v>2252</v>
      </c>
      <c r="E56" s="2364"/>
      <c r="F56" s="2364"/>
    </row>
    <row r="57" spans="2:6" ht="57" customHeight="1" x14ac:dyDescent="0.2">
      <c r="B57" s="2322" t="s">
        <v>3172</v>
      </c>
      <c r="C57" s="2380"/>
      <c r="D57" s="2324" t="s">
        <v>3171</v>
      </c>
      <c r="E57" s="2381"/>
      <c r="F57" s="2381"/>
    </row>
  </sheetData>
  <sheetProtection algorithmName="SHA-512" hashValue="yvVl4QAinXenhdAKTsa0FSaiqHmnqqduH1eCTfhFw5EGFTVQbSJXX+sQ649zObn2R1CnUnzIiVNC70r2WvypWQ==" saltValue="TGVxY6ye1X/yaDezC2yqWg=="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showGridLines="0" showRuler="0" zoomScaleSheetLayoutView="100" workbookViewId="0"/>
  </sheetViews>
  <sheetFormatPr defaultColWidth="9" defaultRowHeight="14.25" x14ac:dyDescent="0.2"/>
  <cols>
    <col min="1" max="1" width="2.85546875" style="93" customWidth="1"/>
    <col min="2" max="2" width="66"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34.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3288</v>
      </c>
      <c r="C7" s="8"/>
      <c r="D7" s="8"/>
      <c r="E7" s="339"/>
      <c r="F7" s="8"/>
      <c r="G7" s="111"/>
      <c r="I7" s="8"/>
      <c r="J7" s="107"/>
      <c r="K7" s="107"/>
      <c r="L7" s="107"/>
    </row>
    <row r="8" spans="1:12" ht="25.5" x14ac:dyDescent="0.2">
      <c r="B8" s="1821" t="s">
        <v>3289</v>
      </c>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E10" s="191"/>
      <c r="G10" s="57"/>
    </row>
    <row r="11" spans="1:12" s="635" customFormat="1" ht="27" customHeight="1" x14ac:dyDescent="0.25">
      <c r="E11" s="2277" t="s">
        <v>1744</v>
      </c>
      <c r="F11" s="2278"/>
    </row>
    <row r="38" spans="2:6" s="635" customFormat="1" x14ac:dyDescent="0.2"/>
    <row r="39" spans="2:6" s="635" customFormat="1" x14ac:dyDescent="0.2"/>
    <row r="41" spans="2:6" s="635" customFormat="1" ht="31.5" x14ac:dyDescent="0.25">
      <c r="B41" s="1167" t="s">
        <v>2488</v>
      </c>
    </row>
    <row r="42" spans="2:6" ht="8.25" customHeight="1" x14ac:dyDescent="0.2"/>
    <row r="43" spans="2:6" s="635" customFormat="1" ht="25.5" x14ac:dyDescent="0.2">
      <c r="B43" s="261" t="s">
        <v>2491</v>
      </c>
    </row>
    <row r="44" spans="2:6" s="635" customFormat="1" ht="52.5" customHeight="1" x14ac:dyDescent="0.2">
      <c r="B44" s="1075" t="s">
        <v>2478</v>
      </c>
      <c r="C44" s="1075" t="s">
        <v>2479</v>
      </c>
      <c r="D44" s="1075" t="s">
        <v>2480</v>
      </c>
      <c r="E44" s="1075" t="s">
        <v>2481</v>
      </c>
      <c r="F44" s="106" t="s">
        <v>2482</v>
      </c>
    </row>
    <row r="45" spans="2:6" ht="176.25" customHeight="1" x14ac:dyDescent="0.2">
      <c r="B45" s="1222" t="s">
        <v>2326</v>
      </c>
      <c r="C45" s="159"/>
      <c r="D45" s="1258" t="s">
        <v>2500</v>
      </c>
      <c r="E45" s="203">
        <v>1</v>
      </c>
      <c r="F45" s="14"/>
    </row>
    <row r="46" spans="2:6" ht="78.75" x14ac:dyDescent="0.2">
      <c r="B46" s="1222" t="s">
        <v>1996</v>
      </c>
      <c r="C46" s="172"/>
      <c r="D46" s="172" t="s">
        <v>2249</v>
      </c>
      <c r="E46" s="175" t="s">
        <v>21</v>
      </c>
      <c r="F46" s="14"/>
    </row>
    <row r="47" spans="2:6" ht="45" x14ac:dyDescent="0.2">
      <c r="B47" s="1222" t="s">
        <v>1990</v>
      </c>
      <c r="C47" s="172"/>
      <c r="D47" s="1197" t="s">
        <v>2236</v>
      </c>
      <c r="E47" s="161" t="s">
        <v>26</v>
      </c>
      <c r="F47" s="14"/>
    </row>
    <row r="48" spans="2:6" ht="78.75" x14ac:dyDescent="0.2">
      <c r="B48" s="199" t="s">
        <v>2327</v>
      </c>
      <c r="C48" s="173"/>
      <c r="D48" s="1201" t="s">
        <v>2257</v>
      </c>
      <c r="E48" s="210">
        <v>1</v>
      </c>
      <c r="F48" s="187"/>
    </row>
    <row r="49" spans="2:6" x14ac:dyDescent="0.2">
      <c r="B49" s="196"/>
      <c r="C49" s="196"/>
      <c r="D49" s="184"/>
      <c r="E49" s="152"/>
      <c r="F49" s="212"/>
    </row>
    <row r="50" spans="2:6" s="635" customFormat="1" ht="27.75" customHeight="1" x14ac:dyDescent="0.2">
      <c r="B50" s="261" t="s">
        <v>2956</v>
      </c>
    </row>
    <row r="51" spans="2:6" ht="78.75" x14ac:dyDescent="0.2">
      <c r="B51" s="1223" t="s">
        <v>2328</v>
      </c>
      <c r="C51" s="169"/>
      <c r="D51" s="1201" t="s">
        <v>2258</v>
      </c>
      <c r="E51" s="174">
        <v>1</v>
      </c>
      <c r="F51" s="14"/>
    </row>
    <row r="52" spans="2:6" ht="146.25" x14ac:dyDescent="0.2">
      <c r="B52" s="1225" t="s">
        <v>2329</v>
      </c>
      <c r="C52" s="416"/>
      <c r="D52" s="1196" t="s">
        <v>2259</v>
      </c>
      <c r="E52" s="201" t="s">
        <v>47</v>
      </c>
      <c r="F52" s="202"/>
    </row>
    <row r="53" spans="2:6" x14ac:dyDescent="0.2">
      <c r="B53" s="116"/>
      <c r="C53" s="116"/>
      <c r="D53" s="116"/>
      <c r="E53" s="116"/>
      <c r="F53" s="116"/>
    </row>
    <row r="56" spans="2:6" s="635" customFormat="1" ht="25.5" x14ac:dyDescent="0.2">
      <c r="B56" s="1160" t="s">
        <v>2486</v>
      </c>
    </row>
    <row r="57" spans="2:6" ht="89.25" customHeight="1" x14ac:dyDescent="0.2">
      <c r="B57" s="2333" t="s">
        <v>2260</v>
      </c>
      <c r="C57" s="2386"/>
      <c r="D57" s="2266" t="s">
        <v>2261</v>
      </c>
      <c r="E57" s="2335"/>
      <c r="F57" s="2336"/>
    </row>
    <row r="58" spans="2:6" s="635" customFormat="1" ht="51.75" customHeight="1" x14ac:dyDescent="0.2">
      <c r="B58" s="2348" t="s">
        <v>2255</v>
      </c>
      <c r="C58" s="2347"/>
      <c r="D58" s="2396" t="s">
        <v>2256</v>
      </c>
      <c r="E58" s="2397"/>
      <c r="F58" s="2397"/>
    </row>
    <row r="59" spans="2:6" s="635" customFormat="1" ht="44.25" customHeight="1" x14ac:dyDescent="0.2">
      <c r="B59" s="2348" t="s">
        <v>2262</v>
      </c>
      <c r="C59" s="2347"/>
      <c r="D59" s="2396" t="s">
        <v>2263</v>
      </c>
      <c r="E59" s="2397"/>
      <c r="F59" s="2397"/>
    </row>
    <row r="60" spans="2:6" s="635" customFormat="1" ht="30" customHeight="1" x14ac:dyDescent="0.2">
      <c r="B60" s="2348" t="s">
        <v>2264</v>
      </c>
      <c r="C60" s="2347"/>
      <c r="D60" s="2396" t="s">
        <v>2265</v>
      </c>
      <c r="E60" s="2397"/>
      <c r="F60" s="2397"/>
    </row>
  </sheetData>
  <sheetProtection algorithmName="SHA-512" hashValue="OGvxGKJtgU9HW6XIrh4Z88in9suUinhHNEDEA3CQFmYWglb0V0Ogehodtnk6Ll3FsN/MsWqRz8Xvg0vIbkWrgw==" saltValue="gVLvt24jD5up+9EUvH9SBg=="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showGridLines="0" showRuler="0" zoomScaleSheetLayoutView="100" workbookViewId="0"/>
  </sheetViews>
  <sheetFormatPr defaultColWidth="9" defaultRowHeight="14.25" x14ac:dyDescent="0.2"/>
  <cols>
    <col min="1" max="1" width="2.85546875" style="93" customWidth="1"/>
    <col min="2" max="2" width="62.14062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29.2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3290</v>
      </c>
      <c r="C7" s="268"/>
      <c r="D7" s="268"/>
      <c r="E7" s="339"/>
      <c r="F7" s="8"/>
      <c r="G7" s="111"/>
      <c r="I7" s="8"/>
      <c r="J7" s="107"/>
      <c r="K7" s="107"/>
      <c r="L7" s="107"/>
    </row>
    <row r="8" spans="1:12" ht="25.5" x14ac:dyDescent="0.2">
      <c r="B8" s="1821" t="s">
        <v>3289</v>
      </c>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29" s="635" customFormat="1" x14ac:dyDescent="0.2"/>
    <row r="30" s="635" customFormat="1" x14ac:dyDescent="0.2"/>
    <row r="31" s="635" customFormat="1" x14ac:dyDescent="0.2"/>
    <row r="34" spans="2:3" s="635" customFormat="1" x14ac:dyDescent="0.2"/>
    <row r="35" spans="2:3" s="635" customFormat="1" x14ac:dyDescent="0.2"/>
    <row r="45" spans="2:3" x14ac:dyDescent="0.2">
      <c r="C45" s="133"/>
    </row>
    <row r="46" spans="2:3" s="635" customFormat="1" ht="31.5" x14ac:dyDescent="0.25">
      <c r="B46" s="1167" t="s">
        <v>2488</v>
      </c>
    </row>
    <row r="48" spans="2:3" s="635" customFormat="1" ht="25.5" x14ac:dyDescent="0.2">
      <c r="B48" s="261" t="s">
        <v>2491</v>
      </c>
    </row>
    <row r="49" spans="2:6" s="635" customFormat="1" ht="50.25" customHeight="1" x14ac:dyDescent="0.2">
      <c r="B49" s="1075" t="s">
        <v>2478</v>
      </c>
      <c r="C49" s="1075" t="s">
        <v>2479</v>
      </c>
      <c r="D49" s="1075" t="s">
        <v>2480</v>
      </c>
      <c r="E49" s="1075" t="s">
        <v>2481</v>
      </c>
      <c r="F49" s="106" t="s">
        <v>2482</v>
      </c>
    </row>
    <row r="50" spans="2:6" ht="179.25" customHeight="1" x14ac:dyDescent="0.2">
      <c r="B50" s="1222" t="s">
        <v>2326</v>
      </c>
      <c r="C50" s="159"/>
      <c r="D50" s="1258" t="s">
        <v>2500</v>
      </c>
      <c r="E50" s="201">
        <v>1</v>
      </c>
      <c r="F50" s="14"/>
    </row>
    <row r="51" spans="2:6" ht="78.75" x14ac:dyDescent="0.2">
      <c r="B51" s="1222" t="s">
        <v>1996</v>
      </c>
      <c r="C51" s="172"/>
      <c r="D51" s="1198" t="s">
        <v>2249</v>
      </c>
      <c r="E51" s="174" t="s">
        <v>21</v>
      </c>
      <c r="F51" s="14"/>
    </row>
    <row r="52" spans="2:6" ht="78.75" x14ac:dyDescent="0.2">
      <c r="B52" s="1222" t="s">
        <v>1990</v>
      </c>
      <c r="C52" s="172"/>
      <c r="D52" s="1197" t="s">
        <v>2250</v>
      </c>
      <c r="E52" s="169" t="s">
        <v>25</v>
      </c>
      <c r="F52" s="14"/>
    </row>
    <row r="53" spans="2:6" ht="78.75" x14ac:dyDescent="0.2">
      <c r="B53" s="199" t="s">
        <v>2327</v>
      </c>
      <c r="C53" s="199"/>
      <c r="D53" s="1196" t="s">
        <v>2257</v>
      </c>
      <c r="E53" s="201">
        <v>1</v>
      </c>
      <c r="F53" s="187"/>
    </row>
    <row r="54" spans="2:6" x14ac:dyDescent="0.2">
      <c r="B54" s="347"/>
      <c r="C54" s="347"/>
      <c r="D54" s="347"/>
      <c r="E54" s="347"/>
      <c r="F54" s="116"/>
    </row>
    <row r="55" spans="2:6" s="635" customFormat="1" ht="27.75" customHeight="1" x14ac:dyDescent="0.2">
      <c r="B55" s="261" t="s">
        <v>2950</v>
      </c>
    </row>
    <row r="56" spans="2:6" ht="78.75" x14ac:dyDescent="0.2">
      <c r="B56" s="1222" t="s">
        <v>2330</v>
      </c>
      <c r="C56" s="417"/>
      <c r="D56" s="1196" t="s">
        <v>2258</v>
      </c>
      <c r="E56" s="201">
        <v>1</v>
      </c>
      <c r="F56" s="14"/>
    </row>
    <row r="57" spans="2:6" ht="146.25" x14ac:dyDescent="0.2">
      <c r="B57" s="1222" t="s">
        <v>1908</v>
      </c>
      <c r="C57" s="417"/>
      <c r="D57" s="1196" t="s">
        <v>2259</v>
      </c>
      <c r="E57" s="201" t="s">
        <v>681</v>
      </c>
      <c r="F57" s="14"/>
    </row>
    <row r="58" spans="2:6" x14ac:dyDescent="0.2">
      <c r="B58" s="116"/>
      <c r="C58" s="116"/>
      <c r="D58" s="116"/>
      <c r="E58" s="116"/>
      <c r="F58" s="116"/>
    </row>
    <row r="59" spans="2:6" x14ac:dyDescent="0.2">
      <c r="B59" s="193"/>
      <c r="C59" s="193"/>
      <c r="D59" s="193"/>
      <c r="E59" s="13"/>
      <c r="F59" s="13"/>
    </row>
    <row r="60" spans="2:6" s="635" customFormat="1" ht="25.5" x14ac:dyDescent="0.2">
      <c r="B60" s="1160" t="s">
        <v>2486</v>
      </c>
    </row>
    <row r="61" spans="2:6" ht="84.75" customHeight="1" x14ac:dyDescent="0.2">
      <c r="B61" s="2333" t="s">
        <v>2260</v>
      </c>
      <c r="C61" s="2386"/>
      <c r="D61" s="2266" t="s">
        <v>2266</v>
      </c>
      <c r="E61" s="2335"/>
      <c r="F61" s="2336"/>
    </row>
    <row r="62" spans="2:6" s="635" customFormat="1" ht="33" customHeight="1" x14ac:dyDescent="0.2">
      <c r="B62" s="2348" t="s">
        <v>2264</v>
      </c>
      <c r="C62" s="2347"/>
      <c r="D62" s="2396" t="s">
        <v>2265</v>
      </c>
      <c r="E62" s="2397"/>
      <c r="F62" s="2397"/>
    </row>
    <row r="63" spans="2:6" s="635" customFormat="1" ht="25.5" customHeight="1" x14ac:dyDescent="0.2">
      <c r="B63" s="2372" t="s">
        <v>2505</v>
      </c>
      <c r="C63" s="2398"/>
      <c r="D63" s="2285" t="s">
        <v>2506</v>
      </c>
      <c r="E63" s="2399"/>
      <c r="F63" s="2399"/>
    </row>
  </sheetData>
  <sheetProtection algorithmName="SHA-512" hashValue="bgqmG1AJo+dDkp8a7CsI+TeKL5Soa6KatuTvS5vK2nrcH2F9X+JSHkO+LlbFGPJY+jurncqVi7gz8zNIPuQ3YA==" saltValue="xmrWuVXwgnGlU2ghavnTcw==" spinCount="100000" sheet="1" objects="1" scenarios="1"/>
  <customSheetViews>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showGridLines="0" showRuler="0" zoomScaleSheetLayoutView="100" workbookViewId="0"/>
  </sheetViews>
  <sheetFormatPr defaultColWidth="9" defaultRowHeight="14.25" x14ac:dyDescent="0.2"/>
  <cols>
    <col min="1" max="1" width="2.85546875" style="93" customWidth="1"/>
    <col min="2" max="2" width="55.4257812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27.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3291</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48" customHeight="1" x14ac:dyDescent="0.2">
      <c r="B44" s="1075" t="s">
        <v>2478</v>
      </c>
      <c r="C44" s="1075" t="s">
        <v>2479</v>
      </c>
      <c r="D44" s="1075" t="s">
        <v>2480</v>
      </c>
      <c r="E44" s="1075" t="s">
        <v>2481</v>
      </c>
      <c r="F44" s="106" t="s">
        <v>2482</v>
      </c>
    </row>
    <row r="45" spans="2:6" ht="184.5" customHeight="1" x14ac:dyDescent="0.2">
      <c r="B45" s="172" t="s">
        <v>2320</v>
      </c>
      <c r="C45" s="172"/>
      <c r="D45" s="1258" t="s">
        <v>2500</v>
      </c>
      <c r="E45" s="175">
        <v>1</v>
      </c>
      <c r="F45" s="84"/>
    </row>
    <row r="46" spans="2:6" ht="78.75" x14ac:dyDescent="0.2">
      <c r="B46" s="1225" t="s">
        <v>1996</v>
      </c>
      <c r="C46" s="168"/>
      <c r="D46" s="1212" t="s">
        <v>2253</v>
      </c>
      <c r="E46" s="169" t="s">
        <v>21</v>
      </c>
      <c r="F46" s="84"/>
    </row>
    <row r="47" spans="2:6" x14ac:dyDescent="0.2">
      <c r="B47" s="116"/>
      <c r="C47" s="116"/>
      <c r="D47" s="116"/>
      <c r="E47" s="116"/>
      <c r="F47" s="116"/>
    </row>
    <row r="48" spans="2:6" x14ac:dyDescent="0.2">
      <c r="B48" s="116"/>
      <c r="C48" s="116"/>
      <c r="D48" s="116"/>
      <c r="E48" s="116"/>
      <c r="F48" s="116"/>
    </row>
    <row r="49" spans="2:6" s="635" customFormat="1" ht="27.75" customHeight="1" x14ac:dyDescent="0.2">
      <c r="B49" s="261" t="s">
        <v>2950</v>
      </c>
    </row>
    <row r="50" spans="2:6" ht="45" x14ac:dyDescent="0.2">
      <c r="B50" s="1222" t="s">
        <v>1984</v>
      </c>
      <c r="C50" s="159"/>
      <c r="D50" s="161" t="s">
        <v>99</v>
      </c>
      <c r="E50" s="203"/>
      <c r="F50" s="1213" t="s">
        <v>2274</v>
      </c>
    </row>
    <row r="51" spans="2:6" ht="78.75" x14ac:dyDescent="0.2">
      <c r="B51" s="172" t="s">
        <v>2331</v>
      </c>
      <c r="C51" s="172"/>
      <c r="D51" s="172" t="s">
        <v>174</v>
      </c>
      <c r="E51" s="175"/>
      <c r="F51" s="1212" t="s">
        <v>2275</v>
      </c>
    </row>
    <row r="52" spans="2:6" ht="123.75" x14ac:dyDescent="0.2">
      <c r="B52" s="1224" t="s">
        <v>2332</v>
      </c>
      <c r="C52" s="168"/>
      <c r="D52" s="1212" t="s">
        <v>2273</v>
      </c>
      <c r="E52" s="211" t="s">
        <v>1</v>
      </c>
      <c r="F52" s="1212" t="s">
        <v>2275</v>
      </c>
    </row>
    <row r="53" spans="2:6" x14ac:dyDescent="0.2">
      <c r="B53" s="11"/>
      <c r="C53" s="11"/>
      <c r="D53" s="11"/>
      <c r="E53" s="213"/>
      <c r="F53" s="11"/>
    </row>
    <row r="54" spans="2:6" x14ac:dyDescent="0.2">
      <c r="B54" s="11"/>
      <c r="C54" s="11"/>
      <c r="D54" s="11"/>
      <c r="E54" s="213"/>
      <c r="F54" s="11"/>
    </row>
    <row r="55" spans="2:6" s="116" customFormat="1" x14ac:dyDescent="0.2"/>
    <row r="56" spans="2:6" s="635" customFormat="1" ht="25.5" x14ac:dyDescent="0.2">
      <c r="B56" s="1160" t="s">
        <v>2486</v>
      </c>
    </row>
    <row r="57" spans="2:6" ht="32.25" customHeight="1" x14ac:dyDescent="0.2">
      <c r="B57" s="2348" t="s">
        <v>3402</v>
      </c>
      <c r="C57" s="2347"/>
      <c r="D57" s="2396" t="s">
        <v>2276</v>
      </c>
      <c r="E57" s="2397"/>
      <c r="F57" s="2397"/>
    </row>
  </sheetData>
  <sheetProtection algorithmName="SHA-512" hashValue="9NrlYFkCWPmF6NzCAL1xhccK+26zV3v0DgrVoUaII+swBDHJ4m70jrxRULMeX1ygpJfRZenlK9qt2LlZF1FakA==" saltValue="asmHLb+RHnw6bN5Zr43mL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showGridLines="0" showRuler="0" zoomScaleSheetLayoutView="100" workbookViewId="0"/>
  </sheetViews>
  <sheetFormatPr defaultColWidth="9" defaultRowHeight="14.25" x14ac:dyDescent="0.2"/>
  <cols>
    <col min="1" max="1" width="2.85546875" style="93" customWidth="1"/>
    <col min="2" max="2" width="54.42578125" style="93" customWidth="1"/>
    <col min="3" max="4" width="31.85546875" style="93" customWidth="1"/>
    <col min="5" max="6" width="16.7109375" style="93" customWidth="1"/>
    <col min="7" max="16384" width="9" style="93"/>
  </cols>
  <sheetData>
    <row r="1" spans="1:12" x14ac:dyDescent="0.2">
      <c r="A1" s="355"/>
    </row>
    <row r="3" spans="1:12" ht="54" x14ac:dyDescent="0.25">
      <c r="B3" s="1153" t="s">
        <v>2463</v>
      </c>
      <c r="C3" s="78"/>
      <c r="E3" s="78"/>
      <c r="F3" s="78"/>
      <c r="G3" s="78"/>
    </row>
    <row r="4" spans="1:12" ht="36"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3292</v>
      </c>
      <c r="C7" s="8"/>
      <c r="D7" s="8"/>
      <c r="E7" s="339"/>
      <c r="F7" s="8"/>
      <c r="G7" s="111"/>
      <c r="I7" s="8"/>
      <c r="J7" s="107"/>
      <c r="K7" s="107"/>
      <c r="L7" s="107"/>
    </row>
    <row r="8" spans="1:12" ht="15.75" x14ac:dyDescent="0.2">
      <c r="B8" s="188"/>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51" customHeight="1" x14ac:dyDescent="0.2">
      <c r="B44" s="1075" t="s">
        <v>2478</v>
      </c>
      <c r="C44" s="1075" t="s">
        <v>2479</v>
      </c>
      <c r="D44" s="1075" t="s">
        <v>2480</v>
      </c>
      <c r="E44" s="1075" t="s">
        <v>2481</v>
      </c>
      <c r="F44" s="106" t="s">
        <v>2482</v>
      </c>
    </row>
    <row r="45" spans="2:6" ht="174.75" customHeight="1" x14ac:dyDescent="0.2">
      <c r="B45" s="172" t="s">
        <v>2320</v>
      </c>
      <c r="C45" s="172"/>
      <c r="D45" s="1258" t="s">
        <v>2500</v>
      </c>
      <c r="E45" s="175">
        <v>1</v>
      </c>
      <c r="F45" s="84"/>
    </row>
    <row r="46" spans="2:6" ht="78.75" x14ac:dyDescent="0.2">
      <c r="B46" s="1222" t="s">
        <v>1996</v>
      </c>
      <c r="C46" s="172"/>
      <c r="D46" s="172" t="s">
        <v>2253</v>
      </c>
      <c r="E46" s="161" t="s">
        <v>21</v>
      </c>
      <c r="F46" s="84"/>
    </row>
    <row r="47" spans="2:6" ht="78.75" x14ac:dyDescent="0.2">
      <c r="B47" s="172" t="s">
        <v>1990</v>
      </c>
      <c r="C47" s="172"/>
      <c r="D47" s="1214" t="s">
        <v>2250</v>
      </c>
      <c r="E47" s="161" t="s">
        <v>25</v>
      </c>
      <c r="F47" s="84"/>
    </row>
    <row r="48" spans="2:6" x14ac:dyDescent="0.2">
      <c r="B48" s="116"/>
      <c r="C48" s="116"/>
      <c r="D48" s="116"/>
      <c r="E48" s="116"/>
      <c r="F48" s="116"/>
    </row>
    <row r="49" spans="2:6" x14ac:dyDescent="0.2">
      <c r="B49" s="116"/>
      <c r="C49" s="116"/>
      <c r="D49" s="116"/>
      <c r="E49" s="116"/>
      <c r="F49" s="116"/>
    </row>
    <row r="50" spans="2:6" s="635" customFormat="1" ht="27.75" customHeight="1" x14ac:dyDescent="0.2">
      <c r="B50" s="261" t="s">
        <v>2492</v>
      </c>
    </row>
    <row r="51" spans="2:6" ht="168.75" x14ac:dyDescent="0.2">
      <c r="B51" s="1221" t="s">
        <v>1919</v>
      </c>
      <c r="C51" s="168"/>
      <c r="D51" s="1215" t="s">
        <v>2278</v>
      </c>
      <c r="E51" s="1071" t="s">
        <v>1217</v>
      </c>
      <c r="F51" s="84"/>
    </row>
    <row r="52" spans="2:6" s="116" customFormat="1" x14ac:dyDescent="0.2">
      <c r="D52" s="116" t="s">
        <v>30</v>
      </c>
    </row>
    <row r="53" spans="2:6" s="116" customFormat="1" x14ac:dyDescent="0.2"/>
    <row r="54" spans="2:6" s="116" customFormat="1" x14ac:dyDescent="0.2"/>
    <row r="55" spans="2:6" s="635" customFormat="1" ht="25.5" x14ac:dyDescent="0.2">
      <c r="B55" s="1160" t="s">
        <v>2486</v>
      </c>
    </row>
    <row r="56" spans="2:6" s="635" customFormat="1" ht="37.5" customHeight="1" x14ac:dyDescent="0.2">
      <c r="B56" s="2348" t="s">
        <v>3403</v>
      </c>
      <c r="C56" s="2347"/>
      <c r="D56" s="2396" t="s">
        <v>2957</v>
      </c>
      <c r="E56" s="2397"/>
      <c r="F56" s="2397"/>
    </row>
    <row r="57" spans="2:6" s="635" customFormat="1" ht="48" customHeight="1" x14ac:dyDescent="0.2">
      <c r="B57" s="2348" t="s">
        <v>3404</v>
      </c>
      <c r="C57" s="2347"/>
      <c r="D57" s="2396" t="s">
        <v>2958</v>
      </c>
      <c r="E57" s="2397"/>
      <c r="F57" s="2397"/>
    </row>
  </sheetData>
  <sheetProtection algorithmName="SHA-512" hashValue="bxMNAjexqzXuIzX+sgiqQWQLXJBqP7cMi6GP2jNqIlsmpU1JOU9ewv7aJPKM4H5JosHkEQz6k8lvyEAuPcJ9qw==" saltValue="I0QUpdBEO5bwEqFcTS9b8g==" spinCount="100000" sheet="1" selectLockedCells="1"/>
  <customSheetViews>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showGridLines="0" showRuler="0" zoomScaleSheetLayoutView="100" workbookViewId="0"/>
  </sheetViews>
  <sheetFormatPr defaultColWidth="9" defaultRowHeight="14.25" x14ac:dyDescent="0.2"/>
  <cols>
    <col min="1" max="1" width="2.85546875" style="93" customWidth="1"/>
    <col min="2" max="2" width="63.85546875" style="93" customWidth="1"/>
    <col min="3" max="4" width="31.85546875" style="93" customWidth="1"/>
    <col min="5" max="6" width="16.7109375" style="93" customWidth="1"/>
    <col min="7" max="16384" width="9" style="93"/>
  </cols>
  <sheetData>
    <row r="1" spans="1:10" x14ac:dyDescent="0.2">
      <c r="A1" s="355"/>
    </row>
    <row r="3" spans="1:10" ht="36" x14ac:dyDescent="0.25">
      <c r="B3" s="1153" t="s">
        <v>2463</v>
      </c>
      <c r="C3" s="78"/>
      <c r="E3" s="78"/>
      <c r="F3" s="78"/>
    </row>
    <row r="4" spans="1:10" ht="34.5" customHeight="1" x14ac:dyDescent="0.25">
      <c r="B4" s="1154" t="s">
        <v>2473</v>
      </c>
      <c r="C4" s="78"/>
      <c r="D4" s="78"/>
      <c r="E4" s="109"/>
    </row>
    <row r="5" spans="1:10" ht="14.25" customHeight="1" x14ac:dyDescent="0.2">
      <c r="B5" s="8"/>
      <c r="C5" s="8"/>
      <c r="D5" s="8"/>
      <c r="E5" s="109"/>
      <c r="G5" s="107"/>
      <c r="H5" s="107"/>
      <c r="I5" s="107"/>
      <c r="J5" s="107"/>
    </row>
    <row r="6" spans="1:10" ht="14.25" customHeight="1" x14ac:dyDescent="0.2">
      <c r="B6" s="133"/>
      <c r="C6" s="8"/>
      <c r="D6" s="8"/>
      <c r="E6" s="57"/>
      <c r="G6" s="107"/>
      <c r="H6" s="107"/>
      <c r="I6" s="107"/>
      <c r="J6" s="107"/>
    </row>
    <row r="7" spans="1:10" s="108" customFormat="1" ht="31.5" x14ac:dyDescent="0.2">
      <c r="B7" s="1203" t="s">
        <v>3293</v>
      </c>
      <c r="C7" s="253"/>
      <c r="D7" s="253"/>
      <c r="E7" s="339"/>
      <c r="F7" s="8"/>
      <c r="G7" s="8"/>
      <c r="H7" s="107"/>
      <c r="I7" s="107"/>
      <c r="J7" s="107"/>
    </row>
    <row r="8" spans="1:10" ht="25.5" x14ac:dyDescent="0.2">
      <c r="B8" s="1821" t="s">
        <v>3294</v>
      </c>
      <c r="C8" s="8"/>
      <c r="D8" s="8"/>
      <c r="E8" s="339" t="str">
        <f>Inhalt!$C$7</f>
        <v>V. OncoBox: L1.1.1 (211126)</v>
      </c>
      <c r="G8" s="8"/>
      <c r="H8" s="107"/>
      <c r="I8" s="107"/>
      <c r="J8" s="107"/>
    </row>
    <row r="9" spans="1:10" ht="15.75" x14ac:dyDescent="0.2">
      <c r="E9" s="339" t="str">
        <f>Inhalt!$C$8</f>
        <v>V. Spezifikation: L1.1.1 (211126)</v>
      </c>
      <c r="G9" s="8"/>
    </row>
    <row r="10" spans="1:10" x14ac:dyDescent="0.2">
      <c r="C10" s="635"/>
      <c r="E10" s="191"/>
    </row>
    <row r="11" spans="1:10" s="635" customFormat="1" ht="27" customHeight="1" x14ac:dyDescent="0.25">
      <c r="E11" s="2277" t="s">
        <v>1744</v>
      </c>
      <c r="F11" s="2278"/>
    </row>
    <row r="32" s="635" customFormat="1" x14ac:dyDescent="0.2"/>
    <row r="33" spans="2:6" s="635" customFormat="1" x14ac:dyDescent="0.2"/>
    <row r="34" spans="2:6" s="635" customFormat="1" x14ac:dyDescent="0.2"/>
    <row r="35" spans="2:6" s="635" customFormat="1" x14ac:dyDescent="0.2"/>
    <row r="41" spans="2:6" s="635" customFormat="1" x14ac:dyDescent="0.2"/>
    <row r="42" spans="2:6" x14ac:dyDescent="0.2">
      <c r="C42" s="133"/>
    </row>
    <row r="43" spans="2:6" s="635" customFormat="1" ht="31.5" x14ac:dyDescent="0.25">
      <c r="B43" s="1167" t="s">
        <v>2488</v>
      </c>
    </row>
    <row r="45" spans="2:6" s="635" customFormat="1" ht="25.5" x14ac:dyDescent="0.2">
      <c r="B45" s="261" t="s">
        <v>2491</v>
      </c>
    </row>
    <row r="46" spans="2:6" s="635" customFormat="1" ht="54" customHeight="1" x14ac:dyDescent="0.2">
      <c r="B46" s="1075" t="s">
        <v>2478</v>
      </c>
      <c r="C46" s="1075" t="s">
        <v>2479</v>
      </c>
      <c r="D46" s="1075" t="s">
        <v>2480</v>
      </c>
      <c r="E46" s="1075" t="s">
        <v>2481</v>
      </c>
      <c r="F46" s="106" t="s">
        <v>2482</v>
      </c>
    </row>
    <row r="47" spans="2:6" ht="181.5" customHeight="1" x14ac:dyDescent="0.2">
      <c r="B47" s="1222" t="s">
        <v>2320</v>
      </c>
      <c r="C47" s="159"/>
      <c r="D47" s="1258" t="s">
        <v>2500</v>
      </c>
      <c r="E47" s="203">
        <v>1</v>
      </c>
      <c r="F47" s="84"/>
    </row>
    <row r="48" spans="2:6" ht="78.75" x14ac:dyDescent="0.2">
      <c r="B48" s="1222" t="s">
        <v>1996</v>
      </c>
      <c r="C48" s="172"/>
      <c r="D48" s="172" t="s">
        <v>2249</v>
      </c>
      <c r="E48" s="161" t="s">
        <v>21</v>
      </c>
      <c r="F48" s="84"/>
    </row>
    <row r="49" spans="2:6" ht="78.75" x14ac:dyDescent="0.2">
      <c r="B49" s="172" t="s">
        <v>1990</v>
      </c>
      <c r="C49" s="172"/>
      <c r="D49" s="1214" t="s">
        <v>2277</v>
      </c>
      <c r="E49" s="417" t="s">
        <v>25</v>
      </c>
      <c r="F49" s="84"/>
    </row>
    <row r="50" spans="2:6" ht="33.75" x14ac:dyDescent="0.2">
      <c r="B50" s="1226" t="s">
        <v>1913</v>
      </c>
      <c r="C50" s="161"/>
      <c r="D50" s="169" t="s">
        <v>281</v>
      </c>
      <c r="E50" s="161">
        <v>1</v>
      </c>
      <c r="F50" s="14"/>
    </row>
    <row r="51" spans="2:6" x14ac:dyDescent="0.2">
      <c r="B51" s="116"/>
      <c r="C51" s="116"/>
      <c r="D51" s="116"/>
      <c r="E51" s="116"/>
      <c r="F51" s="116"/>
    </row>
    <row r="52" spans="2:6" x14ac:dyDescent="0.2">
      <c r="B52" s="116"/>
      <c r="C52" s="116"/>
      <c r="D52" s="116"/>
      <c r="E52" s="116"/>
      <c r="F52" s="116"/>
    </row>
    <row r="53" spans="2:6" s="635" customFormat="1" ht="27.75" customHeight="1" x14ac:dyDescent="0.2">
      <c r="B53" s="261" t="s">
        <v>2950</v>
      </c>
    </row>
    <row r="54" spans="2:6" ht="78.75" x14ac:dyDescent="0.2">
      <c r="B54" s="1223" t="s">
        <v>1914</v>
      </c>
      <c r="C54" s="169"/>
      <c r="D54" s="1214" t="s">
        <v>2279</v>
      </c>
      <c r="E54" s="169">
        <v>1</v>
      </c>
      <c r="F54" s="14"/>
    </row>
    <row r="55" spans="2:6" s="116" customFormat="1" x14ac:dyDescent="0.2">
      <c r="D55" s="116" t="s">
        <v>30</v>
      </c>
    </row>
    <row r="56" spans="2:6" s="116" customFormat="1" x14ac:dyDescent="0.2"/>
    <row r="57" spans="2:6" x14ac:dyDescent="0.2">
      <c r="B57" s="116"/>
      <c r="C57" s="116"/>
      <c r="D57" s="116"/>
      <c r="E57" s="116"/>
      <c r="F57" s="116"/>
    </row>
    <row r="58" spans="2:6" s="635" customFormat="1" ht="25.5" x14ac:dyDescent="0.2">
      <c r="B58" s="1160" t="s">
        <v>2486</v>
      </c>
    </row>
    <row r="59" spans="2:6" ht="56.25" customHeight="1" x14ac:dyDescent="0.2">
      <c r="B59" s="2348" t="s">
        <v>2534</v>
      </c>
      <c r="C59" s="2387"/>
      <c r="D59" s="2275" t="s">
        <v>2283</v>
      </c>
      <c r="E59" s="2385"/>
      <c r="F59" s="2331"/>
    </row>
    <row r="60" spans="2:6" ht="38.25" customHeight="1" x14ac:dyDescent="0.2">
      <c r="B60" s="2348" t="s">
        <v>2280</v>
      </c>
      <c r="C60" s="2387"/>
      <c r="D60" s="2275" t="s">
        <v>2284</v>
      </c>
      <c r="E60" s="2385"/>
      <c r="F60" s="2331"/>
    </row>
    <row r="61" spans="2:6" s="635" customFormat="1" ht="48.75" customHeight="1" x14ac:dyDescent="0.2">
      <c r="B61" s="2348" t="s">
        <v>2281</v>
      </c>
      <c r="C61" s="2355"/>
      <c r="D61" s="2275" t="s">
        <v>2285</v>
      </c>
      <c r="E61" s="2355"/>
      <c r="F61" s="2400"/>
    </row>
    <row r="62" spans="2:6" s="635" customFormat="1" ht="36.75" customHeight="1" x14ac:dyDescent="0.2">
      <c r="B62" s="2348" t="s">
        <v>2282</v>
      </c>
      <c r="C62" s="2355"/>
      <c r="D62" s="2275" t="s">
        <v>2286</v>
      </c>
      <c r="E62" s="2385"/>
      <c r="F62" s="2331"/>
    </row>
  </sheetData>
  <sheetProtection algorithmName="SHA-512" hashValue="GlYe8Ajbab14+Js9kEbdhus66fLvSuwm+yUdABmI34jZD2AWiWBVqQCa+priUKAEhAomzfG4k/KXoNnrL1p0Lg==" saltValue="KQIrpQ992lwfvVl2qB4Qww=="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670"/>
  <sheetViews>
    <sheetView showGridLines="0" zoomScale="112" zoomScaleNormal="112" zoomScaleSheetLayoutView="100" workbookViewId="0">
      <selection activeCell="I272" sqref="I272"/>
    </sheetView>
  </sheetViews>
  <sheetFormatPr defaultColWidth="9.140625" defaultRowHeight="14.25" x14ac:dyDescent="0.25"/>
  <cols>
    <col min="1" max="4" width="9.140625" style="749" customWidth="1"/>
    <col min="5" max="5" width="31.7109375" style="749" customWidth="1"/>
    <col min="6" max="6" width="67.7109375" style="749" customWidth="1"/>
    <col min="7" max="7" width="41.85546875" style="749" customWidth="1"/>
    <col min="8" max="8" width="36" style="749" customWidth="1"/>
    <col min="9" max="9" width="102" style="749" customWidth="1"/>
    <col min="10" max="16384" width="9.140625" style="749"/>
  </cols>
  <sheetData>
    <row r="1" spans="2:13" x14ac:dyDescent="0.25">
      <c r="B1" s="409"/>
      <c r="C1" s="409"/>
      <c r="D1" s="409"/>
      <c r="E1" s="409"/>
      <c r="F1" s="409"/>
      <c r="G1" s="409"/>
      <c r="H1" s="409"/>
      <c r="I1" s="409"/>
      <c r="J1" s="409"/>
      <c r="K1" s="409"/>
      <c r="L1" s="409"/>
      <c r="M1" s="409"/>
    </row>
    <row r="2" spans="2:13" ht="18" x14ac:dyDescent="0.25">
      <c r="B2" s="409"/>
      <c r="C2" s="409"/>
      <c r="D2" s="409"/>
      <c r="E2" s="409"/>
      <c r="F2" s="750"/>
      <c r="G2" s="750"/>
      <c r="H2" s="750"/>
      <c r="I2" s="750"/>
      <c r="J2" s="409"/>
      <c r="K2" s="409"/>
      <c r="L2" s="409"/>
      <c r="M2" s="409"/>
    </row>
    <row r="3" spans="2:13" ht="24.75" customHeight="1" x14ac:dyDescent="0.25">
      <c r="B3" s="1970" t="s">
        <v>2463</v>
      </c>
      <c r="C3" s="1971"/>
      <c r="D3" s="1971"/>
      <c r="E3" s="1971"/>
      <c r="F3" s="1971"/>
      <c r="G3" s="743"/>
      <c r="H3" s="743"/>
      <c r="I3" s="743"/>
      <c r="J3" s="409"/>
      <c r="K3" s="747"/>
      <c r="L3" s="747"/>
      <c r="M3" s="747"/>
    </row>
    <row r="4" spans="2:13" ht="18" customHeight="1" x14ac:dyDescent="0.25">
      <c r="B4" s="1971"/>
      <c r="C4" s="1971"/>
      <c r="D4" s="1971"/>
      <c r="E4" s="1971"/>
      <c r="F4" s="1971"/>
      <c r="G4" s="743"/>
      <c r="H4" s="743"/>
      <c r="I4" s="743"/>
      <c r="J4" s="409"/>
      <c r="K4" s="747"/>
      <c r="L4" s="747"/>
      <c r="M4" s="747"/>
    </row>
    <row r="5" spans="2:13" ht="38.25" customHeight="1" x14ac:dyDescent="0.25">
      <c r="B5" s="1989" t="s">
        <v>2464</v>
      </c>
      <c r="C5" s="1990"/>
      <c r="D5" s="951"/>
      <c r="E5" s="951"/>
      <c r="F5" s="409"/>
      <c r="G5" s="409"/>
      <c r="H5" s="409"/>
      <c r="I5" s="409"/>
      <c r="J5" s="409"/>
      <c r="K5" s="747"/>
      <c r="L5" s="747"/>
      <c r="M5" s="747"/>
    </row>
    <row r="6" spans="2:13" ht="30.75" customHeight="1" x14ac:dyDescent="0.25">
      <c r="B6" s="1991" t="s">
        <v>2465</v>
      </c>
      <c r="C6" s="1992"/>
      <c r="D6" s="1992"/>
      <c r="E6" s="1992"/>
      <c r="F6" s="409"/>
      <c r="G6" s="409"/>
      <c r="H6" s="409"/>
      <c r="I6" s="409"/>
      <c r="J6" s="409"/>
      <c r="K6" s="747"/>
      <c r="L6" s="747"/>
      <c r="M6" s="747"/>
    </row>
    <row r="7" spans="2:13" ht="15" x14ac:dyDescent="0.25">
      <c r="B7" s="751"/>
      <c r="C7" s="424"/>
      <c r="D7" s="424"/>
      <c r="E7" s="424"/>
      <c r="F7" s="409"/>
      <c r="G7" s="752"/>
      <c r="H7" s="409"/>
      <c r="I7" s="409"/>
      <c r="J7" s="409"/>
      <c r="K7" s="747"/>
      <c r="L7" s="747"/>
      <c r="M7" s="747"/>
    </row>
    <row r="8" spans="2:13" x14ac:dyDescent="0.25">
      <c r="B8" s="424"/>
      <c r="C8" s="424"/>
      <c r="D8" s="424"/>
      <c r="E8" s="424"/>
      <c r="F8" s="409"/>
      <c r="G8" s="752" t="str">
        <f>Inhalt!$C$7</f>
        <v>V. OncoBox: L1.1.1 (211126)</v>
      </c>
      <c r="H8" s="753"/>
      <c r="I8" s="409"/>
      <c r="J8" s="409"/>
      <c r="K8" s="747"/>
      <c r="L8" s="747"/>
      <c r="M8" s="747"/>
    </row>
    <row r="9" spans="2:13" x14ac:dyDescent="0.25">
      <c r="G9" s="752" t="str">
        <f>Inhalt!$C$8</f>
        <v>V. Spezifikation: L1.1.1 (211126)</v>
      </c>
      <c r="H9" s="752"/>
    </row>
    <row r="10" spans="2:13" ht="33.75" customHeight="1" x14ac:dyDescent="0.25">
      <c r="G10" s="1974" t="s">
        <v>1744</v>
      </c>
      <c r="H10" s="1975"/>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120" t="s">
        <v>2456</v>
      </c>
      <c r="F59" s="1120" t="s">
        <v>2457</v>
      </c>
      <c r="G59" s="1120" t="s">
        <v>2459</v>
      </c>
      <c r="H59" s="1120" t="s">
        <v>2458</v>
      </c>
      <c r="I59" s="1120" t="s">
        <v>2460</v>
      </c>
    </row>
    <row r="60" spans="5:9" x14ac:dyDescent="0.25">
      <c r="E60" s="1119"/>
      <c r="F60" s="754"/>
      <c r="G60" s="754"/>
      <c r="H60" s="754"/>
      <c r="I60" s="754"/>
    </row>
    <row r="61" spans="5:9" ht="22.5" x14ac:dyDescent="0.25">
      <c r="E61" s="1121" t="s">
        <v>1750</v>
      </c>
      <c r="F61" s="1109" t="s">
        <v>1751</v>
      </c>
      <c r="G61" s="143"/>
      <c r="H61" s="290" t="s">
        <v>298</v>
      </c>
      <c r="I61" s="1111" t="s">
        <v>1784</v>
      </c>
    </row>
    <row r="62" spans="5:9" ht="22.5" x14ac:dyDescent="0.25">
      <c r="E62" s="1121" t="s">
        <v>1750</v>
      </c>
      <c r="F62" s="1109" t="s">
        <v>1751</v>
      </c>
      <c r="G62" s="143">
        <v>32</v>
      </c>
      <c r="H62" s="290" t="s">
        <v>298</v>
      </c>
      <c r="I62" s="1111" t="s">
        <v>1784</v>
      </c>
    </row>
    <row r="63" spans="5:9" ht="22.5" x14ac:dyDescent="0.25">
      <c r="E63" s="1121" t="s">
        <v>1750</v>
      </c>
      <c r="F63" s="1111" t="s">
        <v>1752</v>
      </c>
      <c r="G63" s="143"/>
      <c r="H63" s="290" t="s">
        <v>297</v>
      </c>
      <c r="I63" s="1111" t="s">
        <v>1784</v>
      </c>
    </row>
    <row r="64" spans="5:9" ht="22.5" x14ac:dyDescent="0.25">
      <c r="E64" s="1121" t="s">
        <v>1750</v>
      </c>
      <c r="F64" s="1111" t="s">
        <v>1752</v>
      </c>
      <c r="G64" s="143">
        <v>13</v>
      </c>
      <c r="H64" s="290" t="s">
        <v>297</v>
      </c>
      <c r="I64" s="1111" t="s">
        <v>1784</v>
      </c>
    </row>
    <row r="65" spans="4:9" ht="22.5" x14ac:dyDescent="0.25">
      <c r="E65" s="1121" t="s">
        <v>1750</v>
      </c>
      <c r="F65" s="1111" t="s">
        <v>1753</v>
      </c>
      <c r="G65" s="143"/>
      <c r="H65" s="290" t="s">
        <v>337</v>
      </c>
      <c r="I65" s="1111" t="s">
        <v>1784</v>
      </c>
    </row>
    <row r="66" spans="4:9" ht="22.5" x14ac:dyDescent="0.25">
      <c r="E66" s="1121" t="s">
        <v>1750</v>
      </c>
      <c r="F66" s="1111" t="s">
        <v>1753</v>
      </c>
      <c r="G66" s="143" t="s">
        <v>299</v>
      </c>
      <c r="H66" s="290" t="s">
        <v>337</v>
      </c>
      <c r="I66" s="1111" t="s">
        <v>1784</v>
      </c>
    </row>
    <row r="67" spans="4:9" ht="24" customHeight="1" x14ac:dyDescent="0.25">
      <c r="D67" s="755"/>
      <c r="E67" s="1121" t="s">
        <v>1750</v>
      </c>
      <c r="F67" s="1111" t="s">
        <v>1754</v>
      </c>
      <c r="G67" s="143"/>
      <c r="H67" s="290" t="s">
        <v>317</v>
      </c>
      <c r="I67" s="1111" t="s">
        <v>1785</v>
      </c>
    </row>
    <row r="68" spans="4:9" ht="22.5" x14ac:dyDescent="0.25">
      <c r="D68" s="755"/>
      <c r="E68" s="1121" t="s">
        <v>1750</v>
      </c>
      <c r="F68" s="1111" t="s">
        <v>1754</v>
      </c>
      <c r="G68" s="143" t="s">
        <v>640</v>
      </c>
      <c r="H68" s="290" t="s">
        <v>317</v>
      </c>
      <c r="I68" s="1111" t="s">
        <v>1786</v>
      </c>
    </row>
    <row r="69" spans="4:9" ht="22.5" x14ac:dyDescent="0.25">
      <c r="E69" s="1121" t="s">
        <v>1750</v>
      </c>
      <c r="F69" s="1111" t="s">
        <v>1755</v>
      </c>
      <c r="G69" s="143"/>
      <c r="H69" s="290" t="s">
        <v>391</v>
      </c>
      <c r="I69" s="1111" t="s">
        <v>1787</v>
      </c>
    </row>
    <row r="70" spans="4:9" ht="22.5" x14ac:dyDescent="0.25">
      <c r="E70" s="1121" t="s">
        <v>1750</v>
      </c>
      <c r="F70" s="1111" t="s">
        <v>1755</v>
      </c>
      <c r="G70" s="143">
        <v>9</v>
      </c>
      <c r="H70" s="290" t="s">
        <v>391</v>
      </c>
      <c r="I70" s="1111" t="s">
        <v>1786</v>
      </c>
    </row>
    <row r="71" spans="4:9" ht="22.5" x14ac:dyDescent="0.25">
      <c r="E71" s="1121" t="s">
        <v>1750</v>
      </c>
      <c r="F71" s="1111" t="s">
        <v>1756</v>
      </c>
      <c r="G71" s="143"/>
      <c r="H71" s="290" t="s">
        <v>311</v>
      </c>
      <c r="I71" s="1111" t="s">
        <v>1788</v>
      </c>
    </row>
    <row r="72" spans="4:9" ht="22.5" x14ac:dyDescent="0.25">
      <c r="E72" s="1121" t="s">
        <v>1750</v>
      </c>
      <c r="F72" s="1111" t="s">
        <v>1756</v>
      </c>
      <c r="G72" s="143">
        <v>2</v>
      </c>
      <c r="H72" s="290" t="s">
        <v>311</v>
      </c>
      <c r="I72" s="1111" t="s">
        <v>1786</v>
      </c>
    </row>
    <row r="73" spans="4:9" ht="22.5" x14ac:dyDescent="0.25">
      <c r="E73" s="1121" t="s">
        <v>1750</v>
      </c>
      <c r="F73" s="1111" t="s">
        <v>1757</v>
      </c>
      <c r="G73" s="143"/>
      <c r="H73" s="286" t="s">
        <v>638</v>
      </c>
      <c r="I73" s="1111" t="s">
        <v>1789</v>
      </c>
    </row>
    <row r="74" spans="4:9" ht="22.5" x14ac:dyDescent="0.25">
      <c r="E74" s="1121" t="s">
        <v>1750</v>
      </c>
      <c r="F74" s="1111" t="s">
        <v>1757</v>
      </c>
      <c r="G74" s="143">
        <v>4444</v>
      </c>
      <c r="H74" s="286" t="s">
        <v>638</v>
      </c>
      <c r="I74" s="1111" t="s">
        <v>1786</v>
      </c>
    </row>
    <row r="75" spans="4:9" ht="22.5" x14ac:dyDescent="0.25">
      <c r="E75" s="1121" t="s">
        <v>1750</v>
      </c>
      <c r="F75" s="1111" t="s">
        <v>1758</v>
      </c>
      <c r="G75" s="756"/>
      <c r="H75" s="143" t="s">
        <v>306</v>
      </c>
      <c r="I75" s="285" t="s">
        <v>1790</v>
      </c>
    </row>
    <row r="76" spans="4:9" ht="30" customHeight="1" x14ac:dyDescent="0.25">
      <c r="E76" s="1121" t="s">
        <v>1750</v>
      </c>
      <c r="F76" s="1111" t="s">
        <v>1758</v>
      </c>
      <c r="G76" s="143" t="s">
        <v>307</v>
      </c>
      <c r="H76" s="143" t="s">
        <v>306</v>
      </c>
      <c r="I76" s="1111" t="s">
        <v>1786</v>
      </c>
    </row>
    <row r="77" spans="4:9" ht="22.5" x14ac:dyDescent="0.25">
      <c r="E77" s="1121" t="s">
        <v>1815</v>
      </c>
      <c r="F77" s="285" t="s">
        <v>1759</v>
      </c>
      <c r="G77" s="756"/>
      <c r="H77" s="143" t="s">
        <v>308</v>
      </c>
      <c r="I77" s="1111" t="s">
        <v>1791</v>
      </c>
    </row>
    <row r="78" spans="4:9" ht="22.5" x14ac:dyDescent="0.25">
      <c r="E78" s="1121" t="s">
        <v>1815</v>
      </c>
      <c r="F78" s="285" t="s">
        <v>1759</v>
      </c>
      <c r="G78" s="143">
        <v>2</v>
      </c>
      <c r="H78" s="143" t="s">
        <v>308</v>
      </c>
      <c r="I78" s="1111" t="s">
        <v>1786</v>
      </c>
    </row>
    <row r="79" spans="4:9" ht="22.5" x14ac:dyDescent="0.25">
      <c r="E79" s="1121" t="s">
        <v>1750</v>
      </c>
      <c r="F79" s="285" t="s">
        <v>1760</v>
      </c>
      <c r="G79" s="143"/>
      <c r="H79" s="290" t="s">
        <v>311</v>
      </c>
      <c r="I79" s="1123" t="s">
        <v>1792</v>
      </c>
    </row>
    <row r="80" spans="4:9" ht="22.5" x14ac:dyDescent="0.25">
      <c r="E80" s="1121" t="s">
        <v>1750</v>
      </c>
      <c r="F80" s="285" t="s">
        <v>1760</v>
      </c>
      <c r="G80" s="143">
        <v>2</v>
      </c>
      <c r="H80" s="290" t="s">
        <v>311</v>
      </c>
      <c r="I80" s="1111" t="s">
        <v>1786</v>
      </c>
    </row>
    <row r="81" spans="5:9" ht="22.5" x14ac:dyDescent="0.25">
      <c r="E81" s="1121" t="s">
        <v>1750</v>
      </c>
      <c r="F81" s="285" t="s">
        <v>1761</v>
      </c>
      <c r="G81" s="143"/>
      <c r="H81" s="756" t="s">
        <v>312</v>
      </c>
      <c r="I81" s="1111" t="s">
        <v>1793</v>
      </c>
    </row>
    <row r="82" spans="5:9" ht="22.5" x14ac:dyDescent="0.25">
      <c r="E82" s="1121" t="s">
        <v>1815</v>
      </c>
      <c r="F82" s="285" t="s">
        <v>1762</v>
      </c>
      <c r="G82" s="143"/>
      <c r="H82" s="143" t="s">
        <v>27</v>
      </c>
      <c r="I82" s="1111" t="s">
        <v>1794</v>
      </c>
    </row>
    <row r="83" spans="5:9" ht="22.5" x14ac:dyDescent="0.25">
      <c r="E83" s="1121" t="s">
        <v>1815</v>
      </c>
      <c r="F83" s="285" t="s">
        <v>1762</v>
      </c>
      <c r="G83" s="143">
        <v>3</v>
      </c>
      <c r="H83" s="143" t="s">
        <v>27</v>
      </c>
      <c r="I83" s="1111" t="s">
        <v>1786</v>
      </c>
    </row>
    <row r="84" spans="5:9" ht="22.5" x14ac:dyDescent="0.25">
      <c r="E84" s="1121" t="s">
        <v>1815</v>
      </c>
      <c r="F84" s="285" t="s">
        <v>1763</v>
      </c>
      <c r="G84" s="757"/>
      <c r="H84" s="143" t="s">
        <v>641</v>
      </c>
      <c r="I84" s="1124" t="s">
        <v>1795</v>
      </c>
    </row>
    <row r="85" spans="5:9" ht="22.5" x14ac:dyDescent="0.25">
      <c r="E85" s="1121" t="s">
        <v>1815</v>
      </c>
      <c r="F85" s="285" t="s">
        <v>1763</v>
      </c>
      <c r="G85" s="143" t="s">
        <v>60</v>
      </c>
      <c r="H85" s="143" t="s">
        <v>641</v>
      </c>
      <c r="I85" s="1111" t="s">
        <v>1786</v>
      </c>
    </row>
    <row r="86" spans="5:9" ht="22.5" x14ac:dyDescent="0.25">
      <c r="E86" s="1897" t="s">
        <v>1815</v>
      </c>
      <c r="F86" s="1112" t="s">
        <v>1764</v>
      </c>
      <c r="G86" s="94">
        <v>1</v>
      </c>
      <c r="H86" s="1972"/>
      <c r="I86" s="1922" t="s">
        <v>1796</v>
      </c>
    </row>
    <row r="87" spans="5:9" ht="22.5" x14ac:dyDescent="0.25">
      <c r="E87" s="1898"/>
      <c r="F87" s="1112" t="s">
        <v>1765</v>
      </c>
      <c r="G87" s="94" t="s">
        <v>1011</v>
      </c>
      <c r="H87" s="1973"/>
      <c r="I87" s="1924"/>
    </row>
    <row r="88" spans="5:9" ht="22.5" x14ac:dyDescent="0.25">
      <c r="E88" s="1893" t="s">
        <v>1815</v>
      </c>
      <c r="F88" s="1112" t="s">
        <v>1765</v>
      </c>
      <c r="G88" s="143">
        <v>1</v>
      </c>
      <c r="H88" s="1976"/>
      <c r="I88" s="1901" t="s">
        <v>1797</v>
      </c>
    </row>
    <row r="89" spans="5:9" ht="22.5" x14ac:dyDescent="0.25">
      <c r="E89" s="1894"/>
      <c r="F89" s="285" t="s">
        <v>1766</v>
      </c>
      <c r="G89" s="143"/>
      <c r="H89" s="1977"/>
      <c r="I89" s="1920"/>
    </row>
    <row r="90" spans="5:9" ht="22.5" x14ac:dyDescent="0.25">
      <c r="E90" s="1893" t="s">
        <v>1815</v>
      </c>
      <c r="F90" s="1112" t="s">
        <v>1765</v>
      </c>
      <c r="G90" s="143">
        <v>2</v>
      </c>
      <c r="H90" s="1976"/>
      <c r="I90" s="1901" t="s">
        <v>1798</v>
      </c>
    </row>
    <row r="91" spans="5:9" ht="33.75" x14ac:dyDescent="0.25">
      <c r="E91" s="1894"/>
      <c r="F91" s="285" t="s">
        <v>1767</v>
      </c>
      <c r="G91" s="143"/>
      <c r="H91" s="1977"/>
      <c r="I91" s="1920"/>
    </row>
    <row r="92" spans="5:9" x14ac:dyDescent="0.25">
      <c r="E92" s="79"/>
      <c r="F92" s="79"/>
      <c r="G92" s="79"/>
      <c r="H92" s="134"/>
      <c r="I92" s="79"/>
    </row>
    <row r="93" spans="5:9" s="757" customFormat="1" ht="33.75" customHeight="1" x14ac:dyDescent="0.25">
      <c r="E93" s="1897" t="s">
        <v>1816</v>
      </c>
      <c r="F93" s="1112" t="s">
        <v>1755</v>
      </c>
      <c r="G93" s="1066" t="s">
        <v>27</v>
      </c>
      <c r="H93" s="1957" t="s">
        <v>2455</v>
      </c>
      <c r="I93" s="1916"/>
    </row>
    <row r="94" spans="5:9" s="757" customFormat="1" ht="28.5" customHeight="1" x14ac:dyDescent="0.25">
      <c r="E94" s="1980"/>
      <c r="F94" s="1141" t="s">
        <v>1745</v>
      </c>
      <c r="G94" s="293" t="s">
        <v>375</v>
      </c>
      <c r="H94" s="1958"/>
      <c r="I94" s="1902"/>
    </row>
    <row r="95" spans="5:9" s="757" customFormat="1" ht="32.25" customHeight="1" x14ac:dyDescent="0.25">
      <c r="E95" s="1980"/>
      <c r="F95" s="1114" t="s">
        <v>1768</v>
      </c>
      <c r="G95" s="293" t="s">
        <v>375</v>
      </c>
      <c r="H95" s="1959"/>
      <c r="I95" s="1902"/>
    </row>
    <row r="96" spans="5:9" s="757" customFormat="1" ht="24.75" customHeight="1" x14ac:dyDescent="0.25">
      <c r="E96" s="1893" t="s">
        <v>1816</v>
      </c>
      <c r="F96" s="1111" t="s">
        <v>1755</v>
      </c>
      <c r="G96" s="143" t="s">
        <v>609</v>
      </c>
      <c r="H96" s="1976"/>
      <c r="I96" s="1902"/>
    </row>
    <row r="97" spans="5:9" s="757" customFormat="1" ht="24" customHeight="1" x14ac:dyDescent="0.25">
      <c r="E97" s="1978"/>
      <c r="F97" s="285" t="s">
        <v>1769</v>
      </c>
      <c r="G97" s="756" t="s">
        <v>372</v>
      </c>
      <c r="H97" s="1979"/>
      <c r="I97" s="1902"/>
    </row>
    <row r="98" spans="5:9" s="757" customFormat="1" ht="22.5" x14ac:dyDescent="0.25">
      <c r="E98" s="1978"/>
      <c r="F98" s="285" t="s">
        <v>1770</v>
      </c>
      <c r="G98" s="756" t="s">
        <v>610</v>
      </c>
      <c r="H98" s="1979"/>
      <c r="I98" s="1902"/>
    </row>
    <row r="99" spans="5:9" s="757" customFormat="1" ht="22.5" x14ac:dyDescent="0.25">
      <c r="E99" s="1978"/>
      <c r="F99" s="285" t="s">
        <v>1771</v>
      </c>
      <c r="G99" s="285" t="s">
        <v>1747</v>
      </c>
      <c r="H99" s="1977"/>
      <c r="I99" s="1920"/>
    </row>
    <row r="100" spans="5:9" s="757" customFormat="1" x14ac:dyDescent="0.25">
      <c r="E100" s="297"/>
      <c r="F100" s="758"/>
      <c r="G100" s="758"/>
      <c r="H100" s="101"/>
      <c r="I100" s="79"/>
    </row>
    <row r="101" spans="5:9" s="757" customFormat="1" ht="22.5" x14ac:dyDescent="0.25">
      <c r="E101" s="1922" t="s">
        <v>1817</v>
      </c>
      <c r="F101" s="1112" t="s">
        <v>1765</v>
      </c>
      <c r="G101" s="94">
        <v>1</v>
      </c>
      <c r="H101" s="131" t="s">
        <v>1027</v>
      </c>
      <c r="I101" s="1922" t="s">
        <v>1799</v>
      </c>
    </row>
    <row r="102" spans="5:9" s="757" customFormat="1" ht="22.5" x14ac:dyDescent="0.25">
      <c r="E102" s="1924"/>
      <c r="F102" s="1114" t="s">
        <v>1766</v>
      </c>
      <c r="G102" s="759">
        <v>41628</v>
      </c>
      <c r="H102" s="293" t="s">
        <v>312</v>
      </c>
      <c r="I102" s="1923"/>
    </row>
    <row r="103" spans="5:9" s="757" customFormat="1" ht="22.5" x14ac:dyDescent="0.25">
      <c r="E103" s="1922" t="s">
        <v>1818</v>
      </c>
      <c r="F103" s="1112" t="s">
        <v>1765</v>
      </c>
      <c r="G103" s="94">
        <v>2</v>
      </c>
      <c r="H103" s="131" t="s">
        <v>391</v>
      </c>
      <c r="I103" s="1923"/>
    </row>
    <row r="104" spans="5:9" s="757" customFormat="1" ht="51" customHeight="1" x14ac:dyDescent="0.25">
      <c r="E104" s="1924"/>
      <c r="F104" s="1114" t="s">
        <v>1772</v>
      </c>
      <c r="G104" s="759">
        <v>41628</v>
      </c>
      <c r="H104" s="293" t="s">
        <v>312</v>
      </c>
      <c r="I104" s="1923"/>
    </row>
    <row r="105" spans="5:9" s="757" customFormat="1" ht="22.5" x14ac:dyDescent="0.25">
      <c r="E105" s="1922" t="s">
        <v>1819</v>
      </c>
      <c r="F105" s="1112" t="s">
        <v>1765</v>
      </c>
      <c r="G105" s="94">
        <v>3</v>
      </c>
      <c r="H105" s="131" t="s">
        <v>1028</v>
      </c>
      <c r="I105" s="1923"/>
    </row>
    <row r="106" spans="5:9" s="757" customFormat="1" ht="22.5" x14ac:dyDescent="0.25">
      <c r="E106" s="1924"/>
      <c r="F106" s="1114" t="s">
        <v>1773</v>
      </c>
      <c r="G106" s="759">
        <v>41628</v>
      </c>
      <c r="H106" s="293" t="s">
        <v>312</v>
      </c>
      <c r="I106" s="1923"/>
    </row>
    <row r="107" spans="5:9" s="757" customFormat="1" ht="22.5" x14ac:dyDescent="0.25">
      <c r="E107" s="1922" t="s">
        <v>1820</v>
      </c>
      <c r="F107" s="1112" t="s">
        <v>1765</v>
      </c>
      <c r="G107" s="94">
        <v>4</v>
      </c>
      <c r="H107" s="131" t="s">
        <v>391</v>
      </c>
      <c r="I107" s="1923"/>
    </row>
    <row r="108" spans="5:9" s="757" customFormat="1" ht="24" customHeight="1" x14ac:dyDescent="0.25">
      <c r="E108" s="1924"/>
      <c r="F108" s="1114" t="s">
        <v>1773</v>
      </c>
      <c r="G108" s="759">
        <v>41628</v>
      </c>
      <c r="H108" s="293" t="s">
        <v>312</v>
      </c>
      <c r="I108" s="1924"/>
    </row>
    <row r="109" spans="5:9" s="757" customFormat="1" ht="13.5" customHeight="1" x14ac:dyDescent="0.25">
      <c r="E109" s="156"/>
      <c r="F109" s="758"/>
      <c r="G109" s="760"/>
      <c r="H109" s="758"/>
      <c r="I109" s="156"/>
    </row>
    <row r="110" spans="5:9" s="757" customFormat="1" ht="33.75" customHeight="1" x14ac:dyDescent="0.25">
      <c r="E110" s="1922" t="s">
        <v>1821</v>
      </c>
      <c r="F110" s="1112" t="s">
        <v>1765</v>
      </c>
      <c r="G110" s="94">
        <v>1</v>
      </c>
      <c r="H110" s="131" t="s">
        <v>391</v>
      </c>
      <c r="I110" s="1922" t="s">
        <v>1800</v>
      </c>
    </row>
    <row r="111" spans="5:9" s="757" customFormat="1" ht="24.75" customHeight="1" x14ac:dyDescent="0.25">
      <c r="E111" s="1924"/>
      <c r="F111" s="1112" t="s">
        <v>1766</v>
      </c>
      <c r="G111" s="759">
        <v>41628</v>
      </c>
      <c r="H111" s="94" t="s">
        <v>312</v>
      </c>
      <c r="I111" s="1923"/>
    </row>
    <row r="112" spans="5:9" s="757" customFormat="1" ht="23.25" customHeight="1" x14ac:dyDescent="0.25">
      <c r="E112" s="1922" t="s">
        <v>1821</v>
      </c>
      <c r="F112" s="1112" t="s">
        <v>1765</v>
      </c>
      <c r="G112" s="94">
        <v>2</v>
      </c>
      <c r="H112" s="131" t="s">
        <v>391</v>
      </c>
      <c r="I112" s="1923"/>
    </row>
    <row r="113" spans="5:9" s="757" customFormat="1" ht="48.75" customHeight="1" x14ac:dyDescent="0.25">
      <c r="E113" s="1924"/>
      <c r="F113" s="1112" t="s">
        <v>1772</v>
      </c>
      <c r="G113" s="759">
        <v>41628</v>
      </c>
      <c r="H113" s="94" t="s">
        <v>312</v>
      </c>
      <c r="I113" s="1923"/>
    </row>
    <row r="114" spans="5:9" s="757" customFormat="1" ht="24" customHeight="1" x14ac:dyDescent="0.25">
      <c r="E114" s="1922" t="s">
        <v>1821</v>
      </c>
      <c r="F114" s="1112" t="s">
        <v>1765</v>
      </c>
      <c r="G114" s="94">
        <v>3</v>
      </c>
      <c r="H114" s="131" t="s">
        <v>391</v>
      </c>
      <c r="I114" s="1923"/>
    </row>
    <row r="115" spans="5:9" s="757" customFormat="1" ht="24.75" customHeight="1" x14ac:dyDescent="0.25">
      <c r="E115" s="1924"/>
      <c r="F115" s="1112" t="s">
        <v>1773</v>
      </c>
      <c r="G115" s="759">
        <v>41628</v>
      </c>
      <c r="H115" s="94" t="s">
        <v>312</v>
      </c>
      <c r="I115" s="1923"/>
    </row>
    <row r="116" spans="5:9" s="757" customFormat="1" ht="23.25" customHeight="1" x14ac:dyDescent="0.25">
      <c r="E116" s="1922" t="s">
        <v>1821</v>
      </c>
      <c r="F116" s="1112" t="s">
        <v>1765</v>
      </c>
      <c r="G116" s="94">
        <v>4</v>
      </c>
      <c r="H116" s="131" t="s">
        <v>391</v>
      </c>
      <c r="I116" s="1923"/>
    </row>
    <row r="117" spans="5:9" s="757" customFormat="1" ht="25.5" customHeight="1" x14ac:dyDescent="0.25">
      <c r="E117" s="1924"/>
      <c r="F117" s="1112" t="s">
        <v>1773</v>
      </c>
      <c r="G117" s="759">
        <v>41628</v>
      </c>
      <c r="H117" s="94" t="s">
        <v>312</v>
      </c>
      <c r="I117" s="1924"/>
    </row>
    <row r="118" spans="5:9" s="757" customFormat="1" ht="45.75" customHeight="1" x14ac:dyDescent="0.25">
      <c r="E118" s="156"/>
      <c r="F118" s="758"/>
      <c r="G118" s="760"/>
      <c r="H118" s="758"/>
      <c r="I118" s="156"/>
    </row>
    <row r="119" spans="5:9" s="757" customFormat="1" ht="27" customHeight="1" x14ac:dyDescent="0.25">
      <c r="E119" s="1901" t="s">
        <v>1822</v>
      </c>
      <c r="F119" s="1111" t="s">
        <v>1765</v>
      </c>
      <c r="G119" s="143">
        <v>1</v>
      </c>
      <c r="H119" s="290" t="s">
        <v>1027</v>
      </c>
      <c r="I119" s="1901" t="s">
        <v>1801</v>
      </c>
    </row>
    <row r="120" spans="5:9" s="757" customFormat="1" ht="25.5" customHeight="1" x14ac:dyDescent="0.25">
      <c r="E120" s="1902"/>
      <c r="F120" s="1114" t="s">
        <v>1774</v>
      </c>
      <c r="G120" s="1125" t="s">
        <v>1809</v>
      </c>
      <c r="H120" s="1114" t="s">
        <v>1814</v>
      </c>
      <c r="I120" s="1902"/>
    </row>
    <row r="121" spans="5:9" s="757" customFormat="1" ht="24" customHeight="1" x14ac:dyDescent="0.25">
      <c r="E121" s="1920"/>
      <c r="F121" s="1114" t="s">
        <v>1775</v>
      </c>
      <c r="G121" s="1125" t="s">
        <v>1809</v>
      </c>
      <c r="H121" s="1114" t="s">
        <v>1814</v>
      </c>
      <c r="I121" s="1902"/>
    </row>
    <row r="122" spans="5:9" s="757" customFormat="1" ht="28.5" customHeight="1" x14ac:dyDescent="0.25">
      <c r="E122" s="1901" t="s">
        <v>1822</v>
      </c>
      <c r="F122" s="1111" t="s">
        <v>1765</v>
      </c>
      <c r="G122" s="143">
        <v>2</v>
      </c>
      <c r="H122" s="290" t="s">
        <v>1027</v>
      </c>
      <c r="I122" s="1902"/>
    </row>
    <row r="123" spans="5:9" s="757" customFormat="1" ht="27.75" customHeight="1" x14ac:dyDescent="0.25">
      <c r="E123" s="1902"/>
      <c r="F123" s="285" t="s">
        <v>1776</v>
      </c>
      <c r="G123" s="1126" t="s">
        <v>1809</v>
      </c>
      <c r="H123" s="756" t="s">
        <v>322</v>
      </c>
      <c r="I123" s="1902"/>
    </row>
    <row r="124" spans="5:9" s="757" customFormat="1" ht="22.5" x14ac:dyDescent="0.25">
      <c r="E124" s="1920"/>
      <c r="F124" s="1111" t="s">
        <v>1765</v>
      </c>
      <c r="G124" s="143">
        <v>3</v>
      </c>
      <c r="H124" s="290" t="s">
        <v>391</v>
      </c>
      <c r="I124" s="1902"/>
    </row>
    <row r="125" spans="5:9" s="757" customFormat="1" ht="22.5" x14ac:dyDescent="0.25">
      <c r="E125" s="1901" t="s">
        <v>1822</v>
      </c>
      <c r="F125" s="285" t="s">
        <v>1776</v>
      </c>
      <c r="G125" s="1126" t="s">
        <v>1809</v>
      </c>
      <c r="H125" s="756" t="s">
        <v>322</v>
      </c>
      <c r="I125" s="1902"/>
    </row>
    <row r="126" spans="5:9" s="757" customFormat="1" ht="22.5" x14ac:dyDescent="0.25">
      <c r="E126" s="1902"/>
      <c r="F126" s="1111" t="s">
        <v>1765</v>
      </c>
      <c r="G126" s="143">
        <v>4</v>
      </c>
      <c r="H126" s="290" t="s">
        <v>391</v>
      </c>
      <c r="I126" s="1902"/>
    </row>
    <row r="127" spans="5:9" s="757" customFormat="1" ht="22.5" x14ac:dyDescent="0.25">
      <c r="E127" s="1920"/>
      <c r="F127" s="285" t="s">
        <v>1776</v>
      </c>
      <c r="G127" s="1126" t="s">
        <v>1809</v>
      </c>
      <c r="H127" s="756" t="s">
        <v>322</v>
      </c>
      <c r="I127" s="1920"/>
    </row>
    <row r="128" spans="5:9" x14ac:dyDescent="0.25">
      <c r="E128" s="761"/>
      <c r="F128" s="761"/>
      <c r="G128" s="761"/>
      <c r="H128" s="761"/>
      <c r="I128" s="761"/>
    </row>
    <row r="129" spans="5:9" ht="22.5" x14ac:dyDescent="0.25">
      <c r="E129" s="1112" t="s">
        <v>1823</v>
      </c>
      <c r="F129" s="1112" t="s">
        <v>1764</v>
      </c>
      <c r="G129" s="94">
        <v>2</v>
      </c>
      <c r="H129" s="94" t="s">
        <v>394</v>
      </c>
      <c r="I129" s="1114" t="s">
        <v>1802</v>
      </c>
    </row>
    <row r="130" spans="5:9" s="757" customFormat="1" x14ac:dyDescent="0.25">
      <c r="E130" s="79"/>
      <c r="F130" s="79"/>
      <c r="G130" s="79"/>
      <c r="H130" s="79"/>
      <c r="I130" s="762"/>
    </row>
    <row r="131" spans="5:9" s="757" customFormat="1" ht="22.5" x14ac:dyDescent="0.25">
      <c r="E131" s="1111" t="s">
        <v>1824</v>
      </c>
      <c r="F131" s="1111" t="s">
        <v>1777</v>
      </c>
      <c r="G131" s="143">
        <v>0</v>
      </c>
      <c r="H131" s="143" t="s">
        <v>311</v>
      </c>
      <c r="I131" s="285" t="s">
        <v>3463</v>
      </c>
    </row>
    <row r="132" spans="5:9" s="757" customFormat="1" x14ac:dyDescent="0.25">
      <c r="E132" s="79"/>
      <c r="F132" s="79"/>
      <c r="G132" s="79"/>
      <c r="H132" s="79"/>
      <c r="I132" s="762"/>
    </row>
    <row r="133" spans="5:9" s="757" customFormat="1" x14ac:dyDescent="0.25">
      <c r="E133" s="79"/>
      <c r="F133" s="79"/>
      <c r="G133" s="79"/>
      <c r="H133" s="79"/>
      <c r="I133" s="762"/>
    </row>
    <row r="134" spans="5:9" s="757" customFormat="1" x14ac:dyDescent="0.25">
      <c r="E134" s="79"/>
      <c r="F134" s="79"/>
      <c r="G134" s="79"/>
      <c r="H134" s="79"/>
      <c r="I134" s="762"/>
    </row>
    <row r="135" spans="5:9" s="757" customFormat="1" x14ac:dyDescent="0.25">
      <c r="E135" s="79"/>
      <c r="F135" s="79"/>
      <c r="G135" s="79"/>
      <c r="H135" s="79"/>
      <c r="I135" s="762"/>
    </row>
    <row r="136" spans="5:9" s="757" customFormat="1" x14ac:dyDescent="0.25">
      <c r="E136" s="79"/>
      <c r="F136" s="79"/>
      <c r="G136" s="79"/>
      <c r="H136" s="79"/>
      <c r="I136" s="762"/>
    </row>
    <row r="137" spans="5:9" s="757" customFormat="1" x14ac:dyDescent="0.25">
      <c r="E137" s="79"/>
      <c r="F137" s="79"/>
      <c r="G137" s="79"/>
      <c r="H137" s="79"/>
      <c r="I137" s="762"/>
    </row>
    <row r="138" spans="5:9" s="757" customFormat="1" x14ac:dyDescent="0.25">
      <c r="E138" s="79"/>
      <c r="F138" s="79"/>
      <c r="G138" s="79"/>
      <c r="H138" s="79"/>
      <c r="I138" s="762"/>
    </row>
    <row r="139" spans="5:9" s="757" customFormat="1" x14ac:dyDescent="0.25">
      <c r="E139" s="1623"/>
      <c r="F139" s="1623"/>
      <c r="G139" s="1623"/>
      <c r="H139" s="1623"/>
      <c r="I139" s="762"/>
    </row>
    <row r="140" spans="5:9" s="755" customFormat="1" ht="22.5" x14ac:dyDescent="0.25">
      <c r="E140" s="1897" t="s">
        <v>1825</v>
      </c>
      <c r="F140" s="1676" t="s">
        <v>1765</v>
      </c>
      <c r="G140" s="1677">
        <v>1</v>
      </c>
      <c r="H140" s="1968" t="s">
        <v>3027</v>
      </c>
      <c r="I140" s="761"/>
    </row>
    <row r="141" spans="5:9" s="755" customFormat="1" ht="22.5" x14ac:dyDescent="0.25">
      <c r="E141" s="1898"/>
      <c r="F141" s="1678" t="s">
        <v>1766</v>
      </c>
      <c r="G141" s="1677" t="s">
        <v>312</v>
      </c>
      <c r="H141" s="1969"/>
      <c r="I141" s="761"/>
    </row>
    <row r="142" spans="5:9" s="755" customFormat="1" ht="22.5" x14ac:dyDescent="0.25">
      <c r="E142" s="1897" t="s">
        <v>3022</v>
      </c>
      <c r="F142" s="1676" t="s">
        <v>1765</v>
      </c>
      <c r="G142" s="1677">
        <v>2</v>
      </c>
      <c r="H142" s="1968" t="s">
        <v>3029</v>
      </c>
      <c r="I142" s="761"/>
    </row>
    <row r="143" spans="5:9" s="755" customFormat="1" ht="33.75" x14ac:dyDescent="0.25">
      <c r="E143" s="1898"/>
      <c r="F143" s="1678" t="s">
        <v>3026</v>
      </c>
      <c r="G143" s="1677" t="s">
        <v>312</v>
      </c>
      <c r="H143" s="1969"/>
      <c r="I143" s="761"/>
    </row>
    <row r="144" spans="5:9" s="755" customFormat="1" ht="33.75" customHeight="1" x14ac:dyDescent="0.25">
      <c r="E144" s="1955" t="s">
        <v>3023</v>
      </c>
      <c r="F144" s="1676" t="s">
        <v>1765</v>
      </c>
      <c r="G144" s="131" t="s">
        <v>3024</v>
      </c>
      <c r="H144" s="1968" t="s">
        <v>3030</v>
      </c>
      <c r="I144" s="761"/>
    </row>
    <row r="145" spans="5:9" s="755" customFormat="1" ht="53.25" customHeight="1" x14ac:dyDescent="0.25">
      <c r="E145" s="1956"/>
      <c r="F145" s="1678" t="s">
        <v>3025</v>
      </c>
      <c r="G145" s="1677" t="s">
        <v>312</v>
      </c>
      <c r="H145" s="1969"/>
      <c r="I145" s="761"/>
    </row>
    <row r="146" spans="5:9" s="757" customFormat="1" x14ac:dyDescent="0.25">
      <c r="E146" s="1623"/>
      <c r="F146" s="79"/>
      <c r="G146" s="79"/>
      <c r="H146" s="79"/>
      <c r="I146" s="762"/>
    </row>
    <row r="147" spans="5:9" s="757" customFormat="1" x14ac:dyDescent="0.25">
      <c r="E147" s="1623"/>
      <c r="F147" s="79"/>
      <c r="G147" s="79"/>
      <c r="H147" s="79"/>
      <c r="I147" s="762"/>
    </row>
    <row r="148" spans="5:9" s="757" customFormat="1" x14ac:dyDescent="0.25">
      <c r="E148" s="79"/>
      <c r="F148" s="79"/>
      <c r="G148" s="79"/>
      <c r="H148" s="79"/>
      <c r="I148" s="762"/>
    </row>
    <row r="149" spans="5:9" s="757" customFormat="1" x14ac:dyDescent="0.25">
      <c r="E149" s="79"/>
      <c r="F149" s="79"/>
      <c r="G149" s="79"/>
      <c r="H149" s="79"/>
      <c r="I149" s="762"/>
    </row>
    <row r="150" spans="5:9" s="757" customFormat="1" x14ac:dyDescent="0.25">
      <c r="E150" s="79"/>
      <c r="F150" s="79"/>
      <c r="G150" s="79"/>
      <c r="H150" s="79"/>
      <c r="I150" s="762"/>
    </row>
    <row r="151" spans="5:9" s="757" customFormat="1" ht="33" customHeight="1" x14ac:dyDescent="0.25">
      <c r="E151" s="1897" t="s">
        <v>1825</v>
      </c>
      <c r="F151" s="1142" t="s">
        <v>1813</v>
      </c>
      <c r="G151" s="1897" t="s">
        <v>1810</v>
      </c>
      <c r="H151" s="1897" t="s">
        <v>1803</v>
      </c>
      <c r="I151" s="762"/>
    </row>
    <row r="152" spans="5:9" s="757" customFormat="1" ht="28.5" customHeight="1" x14ac:dyDescent="0.25">
      <c r="E152" s="1898"/>
      <c r="F152" s="346" t="s">
        <v>1778</v>
      </c>
      <c r="G152" s="1898"/>
      <c r="H152" s="1898"/>
      <c r="I152" s="762"/>
    </row>
    <row r="153" spans="5:9" s="757" customFormat="1" ht="30.75" customHeight="1" x14ac:dyDescent="0.25">
      <c r="E153" s="1897" t="s">
        <v>1825</v>
      </c>
      <c r="F153" s="1112" t="s">
        <v>1779</v>
      </c>
      <c r="G153" s="1897" t="s">
        <v>1811</v>
      </c>
      <c r="H153" s="1897" t="s">
        <v>1804</v>
      </c>
      <c r="I153" s="762"/>
    </row>
    <row r="154" spans="5:9" s="757" customFormat="1" ht="35.25" customHeight="1" x14ac:dyDescent="0.25">
      <c r="E154" s="1898"/>
      <c r="F154" s="346" t="s">
        <v>1778</v>
      </c>
      <c r="G154" s="1898"/>
      <c r="H154" s="1898"/>
      <c r="I154" s="762"/>
    </row>
    <row r="155" spans="5:9" s="757" customFormat="1" x14ac:dyDescent="0.25">
      <c r="E155" s="79"/>
      <c r="G155" s="79"/>
      <c r="H155" s="79"/>
      <c r="I155" s="762"/>
    </row>
    <row r="156" spans="5:9" x14ac:dyDescent="0.25">
      <c r="E156" s="763"/>
    </row>
    <row r="157" spans="5:9" ht="15" customHeight="1" x14ac:dyDescent="0.25"/>
    <row r="163" spans="5:8" ht="15.75" customHeight="1" thickBot="1" x14ac:dyDescent="0.3"/>
    <row r="164" spans="5:8" ht="23.25" thickTop="1" x14ac:dyDescent="0.25">
      <c r="E164" s="1948" t="s">
        <v>2467</v>
      </c>
      <c r="F164" s="1127" t="s">
        <v>1780</v>
      </c>
      <c r="G164" s="764" t="s">
        <v>420</v>
      </c>
      <c r="H164" s="1946" t="s">
        <v>1805</v>
      </c>
    </row>
    <row r="165" spans="5:8" ht="29.25" customHeight="1" x14ac:dyDescent="0.25">
      <c r="E165" s="1949"/>
      <c r="F165" s="120" t="s">
        <v>1781</v>
      </c>
      <c r="G165" s="766" t="s">
        <v>610</v>
      </c>
      <c r="H165" s="1954"/>
    </row>
    <row r="166" spans="5:8" ht="29.25" customHeight="1" x14ac:dyDescent="0.25">
      <c r="E166" s="1950"/>
      <c r="F166" s="120" t="s">
        <v>1782</v>
      </c>
      <c r="G166" s="766" t="s">
        <v>1129</v>
      </c>
      <c r="H166" s="1954"/>
    </row>
    <row r="167" spans="5:8" ht="36" customHeight="1" x14ac:dyDescent="0.25">
      <c r="E167" s="1952" t="s">
        <v>2466</v>
      </c>
      <c r="F167" s="1114" t="s">
        <v>1780</v>
      </c>
      <c r="G167" s="293" t="s">
        <v>1128</v>
      </c>
      <c r="H167" s="1954"/>
    </row>
    <row r="168" spans="5:8" ht="29.25" customHeight="1" x14ac:dyDescent="0.25">
      <c r="E168" s="1953"/>
      <c r="F168" s="1114" t="s">
        <v>1769</v>
      </c>
      <c r="G168" s="293" t="s">
        <v>602</v>
      </c>
      <c r="H168" s="1954"/>
    </row>
    <row r="169" spans="5:8" ht="30.75" customHeight="1" x14ac:dyDescent="0.25">
      <c r="E169" s="1953"/>
      <c r="F169" s="1114" t="s">
        <v>1781</v>
      </c>
      <c r="G169" s="293" t="s">
        <v>610</v>
      </c>
      <c r="H169" s="1954"/>
    </row>
    <row r="170" spans="5:8" ht="28.5" customHeight="1" x14ac:dyDescent="0.25">
      <c r="E170" s="1953"/>
      <c r="F170" s="1114" t="s">
        <v>1782</v>
      </c>
      <c r="G170" s="293" t="s">
        <v>1129</v>
      </c>
      <c r="H170" s="1954"/>
    </row>
    <row r="171" spans="5:8" ht="26.25" customHeight="1" x14ac:dyDescent="0.25">
      <c r="E171" s="1951" t="s">
        <v>1826</v>
      </c>
      <c r="F171" s="120" t="s">
        <v>1769</v>
      </c>
      <c r="G171" s="765" t="s">
        <v>420</v>
      </c>
      <c r="H171" s="1954"/>
    </row>
    <row r="172" spans="5:8" ht="36.75" customHeight="1" x14ac:dyDescent="0.25">
      <c r="E172" s="1949"/>
      <c r="F172" s="120" t="s">
        <v>1770</v>
      </c>
      <c r="G172" s="766" t="s">
        <v>610</v>
      </c>
      <c r="H172" s="1954"/>
    </row>
    <row r="173" spans="5:8" ht="63.75" customHeight="1" x14ac:dyDescent="0.25">
      <c r="E173" s="1949"/>
      <c r="F173" s="1128" t="s">
        <v>1771</v>
      </c>
      <c r="G173" s="1129" t="s">
        <v>1812</v>
      </c>
      <c r="H173" s="1954"/>
    </row>
    <row r="174" spans="5:8" ht="33.75" customHeight="1" x14ac:dyDescent="0.25">
      <c r="E174" s="1960" t="s">
        <v>2189</v>
      </c>
      <c r="F174" s="1114" t="s">
        <v>1769</v>
      </c>
      <c r="G174" s="293" t="s">
        <v>602</v>
      </c>
      <c r="H174" s="1954"/>
    </row>
    <row r="175" spans="5:8" ht="42" customHeight="1" x14ac:dyDescent="0.25">
      <c r="E175" s="1961"/>
      <c r="F175" s="1114" t="s">
        <v>1780</v>
      </c>
      <c r="G175" s="293" t="s">
        <v>1200</v>
      </c>
      <c r="H175" s="1954"/>
    </row>
    <row r="176" spans="5:8" ht="118.5" customHeight="1" x14ac:dyDescent="0.25">
      <c r="E176" s="1961"/>
      <c r="F176" s="1114" t="s">
        <v>2468</v>
      </c>
      <c r="G176" s="293"/>
      <c r="H176" s="1954"/>
    </row>
    <row r="177" spans="5:8" ht="33" customHeight="1" x14ac:dyDescent="0.25">
      <c r="E177" s="1961"/>
      <c r="F177" s="1181" t="s">
        <v>2195</v>
      </c>
      <c r="G177" s="1181" t="s">
        <v>2199</v>
      </c>
      <c r="H177" s="1954"/>
    </row>
    <row r="178" spans="5:8" ht="33.75" customHeight="1" thickBot="1" x14ac:dyDescent="0.3">
      <c r="E178" s="1961"/>
      <c r="F178" s="1181" t="s">
        <v>2194</v>
      </c>
      <c r="G178" s="1181" t="s">
        <v>2200</v>
      </c>
      <c r="H178" s="1954"/>
    </row>
    <row r="179" spans="5:8" ht="30" customHeight="1" thickTop="1" x14ac:dyDescent="0.25">
      <c r="E179" s="1962" t="s">
        <v>1828</v>
      </c>
      <c r="F179" s="1130" t="s">
        <v>1780</v>
      </c>
      <c r="G179" s="1067" t="s">
        <v>421</v>
      </c>
      <c r="H179" s="1946" t="s">
        <v>1806</v>
      </c>
    </row>
    <row r="180" spans="5:8" ht="33" customHeight="1" x14ac:dyDescent="0.25">
      <c r="E180" s="1953"/>
      <c r="F180" s="1114" t="s">
        <v>1781</v>
      </c>
      <c r="G180" s="293" t="s">
        <v>610</v>
      </c>
      <c r="H180" s="1937"/>
    </row>
    <row r="181" spans="5:8" ht="33" customHeight="1" x14ac:dyDescent="0.25">
      <c r="E181" s="1963"/>
      <c r="F181" s="1114" t="s">
        <v>1782</v>
      </c>
      <c r="G181" s="293" t="s">
        <v>1129</v>
      </c>
      <c r="H181" s="1937"/>
    </row>
    <row r="182" spans="5:8" ht="36.75" customHeight="1" x14ac:dyDescent="0.25">
      <c r="E182" s="1952" t="s">
        <v>1829</v>
      </c>
      <c r="F182" s="1114" t="s">
        <v>1780</v>
      </c>
      <c r="G182" s="293" t="s">
        <v>1128</v>
      </c>
      <c r="H182" s="1937"/>
    </row>
    <row r="183" spans="5:8" ht="36" customHeight="1" x14ac:dyDescent="0.25">
      <c r="E183" s="1953"/>
      <c r="F183" s="1114" t="s">
        <v>1769</v>
      </c>
      <c r="G183" s="293" t="s">
        <v>421</v>
      </c>
      <c r="H183" s="1937"/>
    </row>
    <row r="184" spans="5:8" ht="36.75" customHeight="1" x14ac:dyDescent="0.25">
      <c r="E184" s="1953"/>
      <c r="F184" s="1114" t="s">
        <v>1781</v>
      </c>
      <c r="G184" s="293" t="s">
        <v>610</v>
      </c>
      <c r="H184" s="1937"/>
    </row>
    <row r="185" spans="5:8" ht="27" customHeight="1" x14ac:dyDescent="0.25">
      <c r="E185" s="1953"/>
      <c r="F185" s="1114" t="s">
        <v>1782</v>
      </c>
      <c r="G185" s="293" t="s">
        <v>1129</v>
      </c>
      <c r="H185" s="1937"/>
    </row>
    <row r="186" spans="5:8" ht="33" customHeight="1" x14ac:dyDescent="0.25">
      <c r="E186" s="1952" t="s">
        <v>1827</v>
      </c>
      <c r="F186" s="1114" t="s">
        <v>1769</v>
      </c>
      <c r="G186" s="293" t="s">
        <v>421</v>
      </c>
      <c r="H186" s="1937"/>
    </row>
    <row r="187" spans="5:8" ht="37.5" customHeight="1" x14ac:dyDescent="0.25">
      <c r="E187" s="1953"/>
      <c r="F187" s="1114" t="s">
        <v>1770</v>
      </c>
      <c r="G187" s="293" t="s">
        <v>610</v>
      </c>
      <c r="H187" s="1937"/>
    </row>
    <row r="188" spans="5:8" ht="86.25" customHeight="1" x14ac:dyDescent="0.25">
      <c r="E188" s="1953"/>
      <c r="F188" s="141" t="s">
        <v>1783</v>
      </c>
      <c r="G188" s="141" t="s">
        <v>1812</v>
      </c>
      <c r="H188" s="1937"/>
    </row>
    <row r="189" spans="5:8" ht="36" customHeight="1" x14ac:dyDescent="0.25">
      <c r="E189" s="1966" t="s">
        <v>2201</v>
      </c>
      <c r="F189" s="1114" t="s">
        <v>1769</v>
      </c>
      <c r="G189" s="293" t="s">
        <v>421</v>
      </c>
      <c r="H189" s="1937"/>
    </row>
    <row r="190" spans="5:8" ht="36.75" customHeight="1" x14ac:dyDescent="0.25">
      <c r="E190" s="1966"/>
      <c r="F190" s="1112" t="s">
        <v>1780</v>
      </c>
      <c r="G190" s="1087" t="s">
        <v>1201</v>
      </c>
      <c r="H190" s="1937"/>
    </row>
    <row r="191" spans="5:8" ht="108.75" customHeight="1" x14ac:dyDescent="0.25">
      <c r="E191" s="1966"/>
      <c r="F191" s="1114" t="s">
        <v>2469</v>
      </c>
      <c r="G191" s="1087"/>
      <c r="H191" s="1937"/>
    </row>
    <row r="192" spans="5:8" ht="30.75" customHeight="1" x14ac:dyDescent="0.25">
      <c r="E192" s="1966"/>
      <c r="F192" s="1181" t="s">
        <v>2195</v>
      </c>
      <c r="G192" s="1181" t="s">
        <v>2199</v>
      </c>
      <c r="H192" s="1937"/>
    </row>
    <row r="193" spans="5:8" ht="37.5" customHeight="1" thickBot="1" x14ac:dyDescent="0.3">
      <c r="E193" s="1967"/>
      <c r="F193" s="1188" t="s">
        <v>2202</v>
      </c>
      <c r="G193" s="1188" t="s">
        <v>2200</v>
      </c>
      <c r="H193" s="1947"/>
    </row>
    <row r="194" spans="5:8" ht="23.25" thickTop="1" x14ac:dyDescent="0.25">
      <c r="E194" s="1964" t="s">
        <v>1830</v>
      </c>
      <c r="F194" s="1131" t="s">
        <v>1781</v>
      </c>
      <c r="G194" s="770" t="s">
        <v>424</v>
      </c>
      <c r="H194" s="1946" t="s">
        <v>1807</v>
      </c>
    </row>
    <row r="195" spans="5:8" ht="37.5" customHeight="1" x14ac:dyDescent="0.25">
      <c r="E195" s="1965"/>
      <c r="F195" s="1128" t="s">
        <v>1782</v>
      </c>
      <c r="G195" s="768" t="s">
        <v>1202</v>
      </c>
      <c r="H195" s="1937"/>
    </row>
    <row r="196" spans="5:8" ht="39.75" customHeight="1" x14ac:dyDescent="0.25">
      <c r="E196" s="1942" t="s">
        <v>1831</v>
      </c>
      <c r="F196" s="1114" t="s">
        <v>1770</v>
      </c>
      <c r="G196" s="293" t="s">
        <v>424</v>
      </c>
      <c r="H196" s="1937"/>
    </row>
    <row r="197" spans="5:8" ht="33" customHeight="1" x14ac:dyDescent="0.25">
      <c r="E197" s="1942"/>
      <c r="F197" s="1114" t="s">
        <v>1771</v>
      </c>
      <c r="G197" s="1114" t="s">
        <v>1812</v>
      </c>
      <c r="H197" s="1937"/>
    </row>
    <row r="198" spans="5:8" ht="27" customHeight="1" x14ac:dyDescent="0.25">
      <c r="E198" s="1942"/>
      <c r="F198" s="1112" t="s">
        <v>1782</v>
      </c>
      <c r="G198" s="1112" t="s">
        <v>1812</v>
      </c>
      <c r="H198" s="1937"/>
    </row>
    <row r="199" spans="5:8" ht="36" customHeight="1" x14ac:dyDescent="0.25">
      <c r="E199" s="1942" t="s">
        <v>1832</v>
      </c>
      <c r="F199" s="1114" t="s">
        <v>1770</v>
      </c>
      <c r="G199" s="293" t="s">
        <v>424</v>
      </c>
      <c r="H199" s="1937"/>
    </row>
    <row r="200" spans="5:8" ht="33" customHeight="1" x14ac:dyDescent="0.25">
      <c r="E200" s="1942"/>
      <c r="F200" s="1114" t="s">
        <v>1771</v>
      </c>
      <c r="G200" s="1110" t="s">
        <v>1748</v>
      </c>
      <c r="H200" s="1937"/>
    </row>
    <row r="201" spans="5:8" ht="51" customHeight="1" x14ac:dyDescent="0.25">
      <c r="E201" s="1944" t="s">
        <v>2196</v>
      </c>
      <c r="F201" s="1181" t="s">
        <v>2195</v>
      </c>
      <c r="G201" s="756" t="s">
        <v>424</v>
      </c>
      <c r="H201" s="1937"/>
    </row>
    <row r="202" spans="5:8" ht="45" customHeight="1" x14ac:dyDescent="0.25">
      <c r="E202" s="1944"/>
      <c r="F202" s="1181" t="s">
        <v>2194</v>
      </c>
      <c r="G202" s="1181" t="s">
        <v>2199</v>
      </c>
      <c r="H202" s="1937"/>
    </row>
    <row r="203" spans="5:8" ht="38.25" customHeight="1" thickBot="1" x14ac:dyDescent="0.3">
      <c r="E203" s="1945"/>
      <c r="F203" s="1185" t="s">
        <v>2197</v>
      </c>
      <c r="G203" s="1188" t="s">
        <v>2200</v>
      </c>
      <c r="H203" s="1947"/>
    </row>
    <row r="204" spans="5:8" ht="45.75" thickTop="1" x14ac:dyDescent="0.25">
      <c r="E204" s="773" t="s">
        <v>1830</v>
      </c>
      <c r="F204" s="1132" t="s">
        <v>1782</v>
      </c>
      <c r="G204" s="1386" t="s">
        <v>2646</v>
      </c>
      <c r="H204" s="1936" t="s">
        <v>1808</v>
      </c>
    </row>
    <row r="205" spans="5:8" ht="33.75" customHeight="1" x14ac:dyDescent="0.25">
      <c r="E205" s="1336" t="s">
        <v>1832</v>
      </c>
      <c r="F205" s="1337" t="s">
        <v>1771</v>
      </c>
      <c r="G205" s="1374" t="s">
        <v>2647</v>
      </c>
      <c r="H205" s="1937"/>
    </row>
    <row r="206" spans="5:8" ht="33.75" customHeight="1" x14ac:dyDescent="0.25">
      <c r="E206" s="1186" t="s">
        <v>2198</v>
      </c>
      <c r="F206" s="1187" t="s">
        <v>2194</v>
      </c>
      <c r="G206" s="1373" t="s">
        <v>2648</v>
      </c>
      <c r="H206" s="1937"/>
    </row>
    <row r="207" spans="5:8" ht="45.75" thickBot="1" x14ac:dyDescent="0.3">
      <c r="E207" s="775" t="s">
        <v>2470</v>
      </c>
      <c r="F207" s="1133" t="s">
        <v>1771</v>
      </c>
      <c r="G207" s="1387" t="s">
        <v>2648</v>
      </c>
      <c r="H207" s="1938"/>
    </row>
    <row r="208" spans="5:8" ht="15" thickTop="1" x14ac:dyDescent="0.25"/>
    <row r="209" spans="5:9" s="757" customFormat="1" x14ac:dyDescent="0.25">
      <c r="E209" s="79"/>
      <c r="F209" s="79"/>
      <c r="G209" s="79"/>
      <c r="H209" s="79"/>
      <c r="I209" s="762"/>
    </row>
    <row r="210" spans="5:9" s="757" customFormat="1" x14ac:dyDescent="0.25">
      <c r="E210" s="79"/>
      <c r="F210" s="79"/>
      <c r="G210" s="79"/>
      <c r="H210" s="79"/>
      <c r="I210" s="762"/>
    </row>
    <row r="211" spans="5:9" s="757" customFormat="1" x14ac:dyDescent="0.25">
      <c r="E211" s="79"/>
      <c r="F211" s="79"/>
      <c r="G211" s="79"/>
      <c r="H211" s="79"/>
      <c r="I211" s="762"/>
    </row>
    <row r="212" spans="5:9" s="757" customFormat="1" x14ac:dyDescent="0.25">
      <c r="E212" s="79"/>
      <c r="F212" s="79"/>
      <c r="G212" s="79"/>
      <c r="H212" s="79"/>
      <c r="I212" s="762"/>
    </row>
    <row r="213" spans="5:9" s="757" customFormat="1" x14ac:dyDescent="0.25">
      <c r="E213" s="79"/>
      <c r="F213" s="79"/>
      <c r="G213" s="79"/>
      <c r="H213" s="79"/>
      <c r="I213" s="762"/>
    </row>
    <row r="214" spans="5:9" s="757" customFormat="1" x14ac:dyDescent="0.25">
      <c r="E214" s="79"/>
      <c r="F214" s="79"/>
      <c r="G214" s="79"/>
      <c r="H214" s="79"/>
      <c r="I214" s="762"/>
    </row>
    <row r="215" spans="5:9" s="757" customFormat="1" x14ac:dyDescent="0.25">
      <c r="E215" s="79"/>
      <c r="F215" s="79"/>
      <c r="G215" s="79"/>
      <c r="H215" s="79"/>
      <c r="I215" s="762"/>
    </row>
    <row r="216" spans="5:9" s="757" customFormat="1" x14ac:dyDescent="0.25">
      <c r="E216" s="79"/>
      <c r="F216" s="79"/>
      <c r="G216" s="79"/>
      <c r="H216" s="79"/>
      <c r="I216" s="762"/>
    </row>
    <row r="217" spans="5:9" s="757" customFormat="1" x14ac:dyDescent="0.25">
      <c r="E217" s="79"/>
      <c r="F217" s="79"/>
      <c r="G217" s="79"/>
      <c r="H217" s="79"/>
      <c r="I217" s="762"/>
    </row>
    <row r="218" spans="5:9" s="757" customFormat="1" x14ac:dyDescent="0.25">
      <c r="E218" s="134"/>
      <c r="F218" s="762"/>
      <c r="G218" s="777"/>
      <c r="H218" s="1943"/>
      <c r="I218" s="135"/>
    </row>
    <row r="219" spans="5:9" s="757" customFormat="1" x14ac:dyDescent="0.25">
      <c r="E219" s="134"/>
      <c r="F219" s="762"/>
      <c r="G219" s="777"/>
      <c r="H219" s="1943"/>
      <c r="I219" s="135"/>
    </row>
    <row r="220" spans="5:9" s="757" customFormat="1" x14ac:dyDescent="0.25">
      <c r="E220" s="134"/>
      <c r="F220" s="762"/>
      <c r="G220" s="777"/>
      <c r="H220" s="1943"/>
      <c r="I220" s="135"/>
    </row>
    <row r="221" spans="5:9" s="757" customFormat="1" ht="15.75" customHeight="1" x14ac:dyDescent="0.25">
      <c r="E221" s="134"/>
      <c r="F221" s="762"/>
      <c r="G221" s="777"/>
      <c r="H221" s="1943"/>
      <c r="I221" s="135"/>
    </row>
    <row r="222" spans="5:9" s="757" customFormat="1" x14ac:dyDescent="0.25">
      <c r="E222" s="134"/>
      <c r="F222" s="762"/>
      <c r="G222" s="777"/>
      <c r="H222" s="1943"/>
      <c r="I222" s="135"/>
    </row>
    <row r="223" spans="5:9" s="757" customFormat="1" x14ac:dyDescent="0.25">
      <c r="E223" s="134"/>
      <c r="F223" s="762"/>
      <c r="G223" s="777"/>
      <c r="H223" s="1943"/>
      <c r="I223" s="135"/>
    </row>
    <row r="224" spans="5:9" s="757" customFormat="1" x14ac:dyDescent="0.25">
      <c r="E224" s="134"/>
      <c r="F224" s="762"/>
      <c r="G224" s="777"/>
      <c r="H224" s="135"/>
      <c r="I224" s="135"/>
    </row>
    <row r="225" spans="5:9" s="757" customFormat="1" x14ac:dyDescent="0.25">
      <c r="E225" s="134"/>
      <c r="F225" s="762"/>
      <c r="G225" s="777"/>
      <c r="H225" s="135"/>
      <c r="I225" s="135"/>
    </row>
    <row r="226" spans="5:9" s="757" customFormat="1" x14ac:dyDescent="0.25">
      <c r="E226" s="134"/>
      <c r="F226" s="762"/>
      <c r="G226" s="777"/>
      <c r="H226" s="135"/>
      <c r="I226" s="135"/>
    </row>
    <row r="227" spans="5:9" s="757" customFormat="1" x14ac:dyDescent="0.25">
      <c r="E227" s="134"/>
      <c r="F227" s="762"/>
      <c r="G227" s="777"/>
      <c r="H227" s="135"/>
      <c r="I227" s="135"/>
    </row>
    <row r="228" spans="5:9" s="757" customFormat="1" x14ac:dyDescent="0.25">
      <c r="E228" s="134"/>
      <c r="F228" s="762"/>
      <c r="G228" s="777"/>
      <c r="H228" s="135"/>
      <c r="I228" s="135"/>
    </row>
    <row r="229" spans="5:9" s="757" customFormat="1" x14ac:dyDescent="0.25">
      <c r="E229" s="134"/>
      <c r="F229" s="762"/>
      <c r="G229" s="777"/>
      <c r="H229" s="135"/>
      <c r="I229" s="135"/>
    </row>
    <row r="230" spans="5:9" s="757" customFormat="1" x14ac:dyDescent="0.25">
      <c r="E230" s="134"/>
      <c r="F230" s="762"/>
      <c r="G230" s="777"/>
      <c r="H230" s="135"/>
      <c r="I230" s="135"/>
    </row>
    <row r="231" spans="5:9" s="757" customFormat="1" x14ac:dyDescent="0.25">
      <c r="E231" s="134"/>
      <c r="F231" s="762"/>
      <c r="G231" s="777"/>
      <c r="H231" s="135"/>
      <c r="I231" s="135"/>
    </row>
    <row r="232" spans="5:9" s="757" customFormat="1" x14ac:dyDescent="0.25">
      <c r="E232" s="134"/>
      <c r="F232" s="762"/>
      <c r="G232" s="777"/>
      <c r="H232" s="135"/>
      <c r="I232" s="135"/>
    </row>
    <row r="233" spans="5:9" s="757" customFormat="1" x14ac:dyDescent="0.25">
      <c r="E233" s="134"/>
      <c r="F233" s="762"/>
      <c r="G233" s="777"/>
      <c r="H233" s="135"/>
      <c r="I233" s="135"/>
    </row>
    <row r="234" spans="5:9" s="757" customFormat="1" ht="15" thickBot="1" x14ac:dyDescent="0.3">
      <c r="E234" s="134"/>
      <c r="F234" s="762"/>
      <c r="G234" s="777"/>
      <c r="H234" s="135"/>
      <c r="I234" s="135"/>
    </row>
    <row r="235" spans="5:9" ht="30" customHeight="1" thickTop="1" x14ac:dyDescent="0.25">
      <c r="E235" s="1107" t="s">
        <v>1263</v>
      </c>
      <c r="F235" s="1108" t="s">
        <v>1264</v>
      </c>
      <c r="G235" s="777"/>
      <c r="H235" s="1939" t="s">
        <v>613</v>
      </c>
      <c r="I235" s="79"/>
    </row>
    <row r="236" spans="5:9" ht="22.5" x14ac:dyDescent="0.25">
      <c r="E236" s="1107" t="s">
        <v>1263</v>
      </c>
      <c r="F236" s="139" t="s">
        <v>1833</v>
      </c>
      <c r="G236" s="777"/>
      <c r="H236" s="1940"/>
      <c r="I236" s="79"/>
    </row>
    <row r="237" spans="5:9" ht="33.75" x14ac:dyDescent="0.25">
      <c r="E237" s="1107" t="s">
        <v>1263</v>
      </c>
      <c r="F237" s="139" t="s">
        <v>1834</v>
      </c>
      <c r="G237" s="777"/>
      <c r="H237" s="1940"/>
      <c r="I237" s="79"/>
    </row>
    <row r="238" spans="5:9" ht="22.5" x14ac:dyDescent="0.25">
      <c r="E238" s="1107" t="s">
        <v>1263</v>
      </c>
      <c r="F238" s="139" t="s">
        <v>1835</v>
      </c>
      <c r="G238" s="777"/>
      <c r="H238" s="1940"/>
      <c r="I238" s="79"/>
    </row>
    <row r="239" spans="5:9" ht="22.5" x14ac:dyDescent="0.25">
      <c r="E239" s="1107" t="s">
        <v>1263</v>
      </c>
      <c r="F239" s="139" t="s">
        <v>1835</v>
      </c>
      <c r="G239" s="777"/>
      <c r="H239" s="1940"/>
      <c r="I239" s="79"/>
    </row>
    <row r="240" spans="5:9" ht="23.25" thickBot="1" x14ac:dyDescent="0.3">
      <c r="E240" s="1107" t="s">
        <v>1263</v>
      </c>
      <c r="F240" s="139" t="s">
        <v>1836</v>
      </c>
      <c r="G240" s="777"/>
      <c r="H240" s="1941"/>
      <c r="I240" s="79"/>
    </row>
    <row r="241" spans="5:9" ht="23.25" thickTop="1" x14ac:dyDescent="0.25">
      <c r="E241" s="1107" t="s">
        <v>1263</v>
      </c>
      <c r="F241" s="139" t="s">
        <v>1836</v>
      </c>
      <c r="G241" s="777"/>
      <c r="H241" s="135"/>
      <c r="I241" s="79"/>
    </row>
    <row r="242" spans="5:9" ht="22.5" x14ac:dyDescent="0.25">
      <c r="E242" s="1134" t="s">
        <v>1749</v>
      </c>
      <c r="F242" s="342" t="s">
        <v>1843</v>
      </c>
      <c r="G242" s="1113" t="s">
        <v>1837</v>
      </c>
      <c r="H242" s="342" t="s">
        <v>320</v>
      </c>
      <c r="I242" s="342"/>
    </row>
    <row r="243" spans="5:9" ht="45" x14ac:dyDescent="0.25">
      <c r="E243" s="1134" t="s">
        <v>1749</v>
      </c>
      <c r="F243" s="342" t="s">
        <v>3474</v>
      </c>
      <c r="G243" s="1113" t="s">
        <v>1837</v>
      </c>
      <c r="H243" s="342" t="s">
        <v>320</v>
      </c>
      <c r="I243" s="342"/>
    </row>
    <row r="244" spans="5:9" ht="33.75" x14ac:dyDescent="0.25">
      <c r="E244" s="1134" t="s">
        <v>1749</v>
      </c>
      <c r="F244" s="137" t="s">
        <v>3469</v>
      </c>
      <c r="G244" s="138"/>
      <c r="H244" s="138" t="s">
        <v>335</v>
      </c>
      <c r="I244" s="137" t="s">
        <v>1861</v>
      </c>
    </row>
    <row r="245" spans="5:9" ht="33.75" x14ac:dyDescent="0.25">
      <c r="E245" s="1134" t="s">
        <v>1749</v>
      </c>
      <c r="F245" s="137" t="s">
        <v>3470</v>
      </c>
      <c r="G245" s="138">
        <v>79990</v>
      </c>
      <c r="H245" s="138" t="s">
        <v>337</v>
      </c>
      <c r="I245" s="137" t="s">
        <v>1862</v>
      </c>
    </row>
    <row r="246" spans="5:9" ht="33.75" x14ac:dyDescent="0.25">
      <c r="E246" s="1134" t="s">
        <v>1749</v>
      </c>
      <c r="F246" s="342" t="s">
        <v>3470</v>
      </c>
      <c r="G246" s="1113" t="s">
        <v>1837</v>
      </c>
      <c r="H246" s="136" t="s">
        <v>337</v>
      </c>
      <c r="I246" s="342"/>
    </row>
    <row r="247" spans="5:9" ht="33.75" x14ac:dyDescent="0.25">
      <c r="E247" s="1134" t="s">
        <v>1749</v>
      </c>
      <c r="F247" s="346" t="s">
        <v>3471</v>
      </c>
      <c r="G247" s="1113" t="s">
        <v>1837</v>
      </c>
      <c r="H247" s="739"/>
      <c r="I247" s="738"/>
    </row>
    <row r="248" spans="5:9" ht="45" x14ac:dyDescent="0.25">
      <c r="E248" s="1134" t="s">
        <v>1749</v>
      </c>
      <c r="F248" s="342" t="s">
        <v>3472</v>
      </c>
      <c r="G248" s="1113" t="s">
        <v>1837</v>
      </c>
      <c r="H248" s="136" t="s">
        <v>337</v>
      </c>
      <c r="I248" s="342"/>
    </row>
    <row r="249" spans="5:9" s="762" customFormat="1" ht="22.5" x14ac:dyDescent="0.25">
      <c r="E249" s="1134" t="s">
        <v>1749</v>
      </c>
      <c r="F249" s="981" t="s">
        <v>1844</v>
      </c>
      <c r="G249" s="1113" t="s">
        <v>1837</v>
      </c>
      <c r="H249" s="981" t="s">
        <v>337</v>
      </c>
      <c r="I249" s="981"/>
    </row>
    <row r="250" spans="5:9" s="762" customFormat="1" ht="22.5" x14ac:dyDescent="0.25">
      <c r="E250" s="1134" t="s">
        <v>1749</v>
      </c>
      <c r="F250" s="981" t="s">
        <v>1845</v>
      </c>
      <c r="G250" s="975">
        <v>2</v>
      </c>
      <c r="H250" s="981" t="s">
        <v>320</v>
      </c>
      <c r="I250" s="285" t="s">
        <v>1863</v>
      </c>
    </row>
    <row r="251" spans="5:9" s="762" customFormat="1" ht="22.5" x14ac:dyDescent="0.25">
      <c r="E251" s="1134" t="s">
        <v>1749</v>
      </c>
      <c r="F251" s="981" t="s">
        <v>1846</v>
      </c>
      <c r="G251" s="981" t="s">
        <v>1837</v>
      </c>
      <c r="H251" s="981" t="s">
        <v>320</v>
      </c>
      <c r="I251" s="982"/>
    </row>
    <row r="252" spans="5:9" s="762" customFormat="1" ht="22.5" x14ac:dyDescent="0.25">
      <c r="E252" s="1134" t="s">
        <v>1749</v>
      </c>
      <c r="F252" s="285" t="s">
        <v>1846</v>
      </c>
      <c r="G252" s="975">
        <v>2</v>
      </c>
      <c r="H252" s="975" t="s">
        <v>320</v>
      </c>
      <c r="I252" s="285" t="s">
        <v>1863</v>
      </c>
    </row>
    <row r="253" spans="5:9" ht="22.5" x14ac:dyDescent="0.25">
      <c r="E253" s="1107" t="s">
        <v>1263</v>
      </c>
      <c r="F253" s="139" t="s">
        <v>1755</v>
      </c>
      <c r="G253" s="136"/>
      <c r="H253" s="136"/>
      <c r="I253" s="342"/>
    </row>
    <row r="254" spans="5:9" ht="22.5" x14ac:dyDescent="0.25">
      <c r="E254" s="1107" t="s">
        <v>1263</v>
      </c>
      <c r="F254" s="139" t="s">
        <v>1755</v>
      </c>
      <c r="G254" s="136"/>
      <c r="H254" s="136"/>
      <c r="I254" s="342"/>
    </row>
    <row r="255" spans="5:9" ht="22.5" x14ac:dyDescent="0.25">
      <c r="E255" s="1107" t="s">
        <v>1263</v>
      </c>
      <c r="F255" s="139" t="s">
        <v>1756</v>
      </c>
      <c r="G255" s="136"/>
      <c r="H255" s="136"/>
      <c r="I255" s="342"/>
    </row>
    <row r="256" spans="5:9" ht="22.5" x14ac:dyDescent="0.25">
      <c r="E256" s="1107" t="s">
        <v>1263</v>
      </c>
      <c r="F256" s="139" t="s">
        <v>1756</v>
      </c>
      <c r="G256" s="136"/>
      <c r="H256" s="136"/>
      <c r="I256" s="342"/>
    </row>
    <row r="257" spans="5:9" ht="25.5" customHeight="1" x14ac:dyDescent="0.25">
      <c r="E257" s="1107" t="s">
        <v>1263</v>
      </c>
      <c r="F257" s="139" t="s">
        <v>1757</v>
      </c>
      <c r="G257" s="136"/>
      <c r="H257" s="136"/>
      <c r="I257" s="342"/>
    </row>
    <row r="258" spans="5:9" ht="22.5" x14ac:dyDescent="0.25">
      <c r="E258" s="1107" t="s">
        <v>1263</v>
      </c>
      <c r="F258" s="139" t="s">
        <v>1757</v>
      </c>
      <c r="G258" s="136"/>
      <c r="H258" s="136"/>
      <c r="I258" s="342"/>
    </row>
    <row r="259" spans="5:9" ht="22.5" x14ac:dyDescent="0.25">
      <c r="E259" s="1107" t="s">
        <v>1263</v>
      </c>
      <c r="F259" s="139" t="s">
        <v>1757</v>
      </c>
      <c r="G259" s="136"/>
      <c r="H259" s="136"/>
      <c r="I259" s="342"/>
    </row>
    <row r="260" spans="5:9" ht="22.5" x14ac:dyDescent="0.25">
      <c r="E260" s="1107" t="s">
        <v>1263</v>
      </c>
      <c r="F260" s="139" t="s">
        <v>1847</v>
      </c>
      <c r="G260" s="136"/>
      <c r="H260" s="136"/>
      <c r="I260" s="342"/>
    </row>
    <row r="261" spans="5:9" ht="22.5" x14ac:dyDescent="0.25">
      <c r="E261" s="1107" t="s">
        <v>1263</v>
      </c>
      <c r="F261" s="139" t="s">
        <v>1847</v>
      </c>
      <c r="G261" s="136"/>
      <c r="H261" s="136"/>
      <c r="I261" s="342"/>
    </row>
    <row r="262" spans="5:9" ht="22.5" x14ac:dyDescent="0.25">
      <c r="E262" s="1107" t="s">
        <v>1263</v>
      </c>
      <c r="F262" s="1108" t="s">
        <v>1759</v>
      </c>
      <c r="G262" s="136"/>
      <c r="H262" s="136"/>
      <c r="I262" s="342"/>
    </row>
    <row r="263" spans="5:9" ht="33.75" x14ac:dyDescent="0.25">
      <c r="E263" s="1107" t="s">
        <v>1263</v>
      </c>
      <c r="F263" s="1108" t="s">
        <v>1848</v>
      </c>
      <c r="G263" s="136"/>
      <c r="H263" s="136"/>
      <c r="I263" s="342"/>
    </row>
    <row r="264" spans="5:9" ht="22.5" x14ac:dyDescent="0.25">
      <c r="E264" s="1107" t="s">
        <v>1263</v>
      </c>
      <c r="F264" s="1108" t="s">
        <v>1761</v>
      </c>
      <c r="G264" s="136"/>
      <c r="H264" s="136"/>
      <c r="I264" s="342"/>
    </row>
    <row r="265" spans="5:9" ht="22.5" x14ac:dyDescent="0.25">
      <c r="E265" s="1122" t="s">
        <v>1749</v>
      </c>
      <c r="F265" s="1114" t="s">
        <v>1849</v>
      </c>
      <c r="G265" s="1112" t="s">
        <v>1837</v>
      </c>
      <c r="H265" s="738" t="s">
        <v>312</v>
      </c>
      <c r="I265" s="738"/>
    </row>
    <row r="266" spans="5:9" ht="22.5" x14ac:dyDescent="0.25">
      <c r="E266" s="1122" t="s">
        <v>1860</v>
      </c>
      <c r="F266" s="342" t="s">
        <v>1850</v>
      </c>
      <c r="G266" s="1112" t="s">
        <v>1837</v>
      </c>
      <c r="H266" s="342" t="s">
        <v>322</v>
      </c>
      <c r="I266" s="1174"/>
    </row>
    <row r="267" spans="5:9" ht="22.5" x14ac:dyDescent="0.25">
      <c r="E267" s="1107" t="s">
        <v>1263</v>
      </c>
      <c r="F267" s="1108" t="s">
        <v>1762</v>
      </c>
      <c r="G267" s="136"/>
      <c r="H267" s="142"/>
      <c r="I267" s="142"/>
    </row>
    <row r="268" spans="5:9" ht="33.75" x14ac:dyDescent="0.25">
      <c r="E268" s="1134" t="s">
        <v>1749</v>
      </c>
      <c r="F268" s="342" t="s">
        <v>1851</v>
      </c>
      <c r="G268" s="136"/>
      <c r="H268" s="136" t="s">
        <v>206</v>
      </c>
      <c r="I268" s="342" t="s">
        <v>1864</v>
      </c>
    </row>
    <row r="269" spans="5:9" s="755" customFormat="1" ht="33.75" x14ac:dyDescent="0.25">
      <c r="E269" s="1134" t="s">
        <v>1749</v>
      </c>
      <c r="F269" s="1114" t="s">
        <v>1852</v>
      </c>
      <c r="G269" s="739" t="s">
        <v>691</v>
      </c>
      <c r="H269" s="739" t="s">
        <v>206</v>
      </c>
      <c r="I269" s="1114" t="s">
        <v>1863</v>
      </c>
    </row>
    <row r="270" spans="5:9" s="755" customFormat="1" ht="23.25" customHeight="1" x14ac:dyDescent="0.25">
      <c r="E270" s="1816" t="s">
        <v>3254</v>
      </c>
      <c r="F270" s="1686" t="s">
        <v>3252</v>
      </c>
      <c r="G270" s="1817" t="s">
        <v>26</v>
      </c>
      <c r="H270" s="1817" t="s">
        <v>3253</v>
      </c>
      <c r="I270" s="1818" t="s">
        <v>3736</v>
      </c>
    </row>
    <row r="271" spans="5:9" s="755" customFormat="1" ht="22.5" x14ac:dyDescent="0.25">
      <c r="E271" s="1134" t="s">
        <v>1749</v>
      </c>
      <c r="F271" s="1114" t="s">
        <v>1853</v>
      </c>
      <c r="G271" s="739">
        <v>4</v>
      </c>
      <c r="H271" s="739" t="s">
        <v>332</v>
      </c>
      <c r="I271" s="1114" t="s">
        <v>1863</v>
      </c>
    </row>
    <row r="272" spans="5:9" s="755" customFormat="1" ht="22.5" x14ac:dyDescent="0.25">
      <c r="E272" s="1134" t="s">
        <v>1749</v>
      </c>
      <c r="F272" s="1114" t="s">
        <v>1769</v>
      </c>
      <c r="G272" s="1112" t="s">
        <v>1837</v>
      </c>
      <c r="H272" s="739" t="s">
        <v>341</v>
      </c>
      <c r="I272" s="738"/>
    </row>
    <row r="273" spans="4:9" s="755" customFormat="1" ht="22.5" x14ac:dyDescent="0.25">
      <c r="E273" s="1134" t="s">
        <v>1749</v>
      </c>
      <c r="F273" s="1114" t="s">
        <v>1769</v>
      </c>
      <c r="G273" s="1112" t="s">
        <v>416</v>
      </c>
      <c r="H273" s="739" t="s">
        <v>341</v>
      </c>
      <c r="I273" s="1114" t="s">
        <v>1863</v>
      </c>
    </row>
    <row r="274" spans="4:9" s="755" customFormat="1" ht="22.5" x14ac:dyDescent="0.25">
      <c r="E274" s="1134" t="s">
        <v>1749</v>
      </c>
      <c r="F274" s="1114" t="s">
        <v>1770</v>
      </c>
      <c r="G274" s="1112" t="s">
        <v>1837</v>
      </c>
      <c r="H274" s="738" t="s">
        <v>323</v>
      </c>
      <c r="I274" s="1114" t="s">
        <v>1865</v>
      </c>
    </row>
    <row r="275" spans="4:9" s="755" customFormat="1" ht="22.5" x14ac:dyDescent="0.25">
      <c r="E275" s="1134" t="s">
        <v>1749</v>
      </c>
      <c r="F275" s="285" t="s">
        <v>1770</v>
      </c>
      <c r="G275" s="1172" t="s">
        <v>158</v>
      </c>
      <c r="H275" s="285" t="s">
        <v>323</v>
      </c>
      <c r="I275" s="285" t="s">
        <v>1863</v>
      </c>
    </row>
    <row r="276" spans="4:9" s="755" customFormat="1" ht="22.5" x14ac:dyDescent="0.25">
      <c r="E276" s="1134" t="s">
        <v>1749</v>
      </c>
      <c r="F276" s="285" t="s">
        <v>1854</v>
      </c>
      <c r="G276" s="1172" t="s">
        <v>1837</v>
      </c>
      <c r="H276" s="1372" t="s">
        <v>2649</v>
      </c>
      <c r="I276" s="1182"/>
    </row>
    <row r="277" spans="4:9" s="755" customFormat="1" ht="22.5" x14ac:dyDescent="0.25">
      <c r="E277" s="1134" t="s">
        <v>1749</v>
      </c>
      <c r="F277" s="285" t="s">
        <v>1855</v>
      </c>
      <c r="G277" s="1172" t="s">
        <v>1837</v>
      </c>
      <c r="H277" s="285" t="s">
        <v>324</v>
      </c>
      <c r="I277" s="285"/>
    </row>
    <row r="278" spans="4:9" s="755" customFormat="1" ht="22.5" x14ac:dyDescent="0.25">
      <c r="E278" s="1134" t="s">
        <v>1749</v>
      </c>
      <c r="F278" s="285" t="s">
        <v>1856</v>
      </c>
      <c r="G278" s="1172"/>
      <c r="H278" s="1172" t="s">
        <v>320</v>
      </c>
      <c r="I278" s="285" t="s">
        <v>1866</v>
      </c>
    </row>
    <row r="279" spans="4:9" s="755" customFormat="1" ht="24.75" customHeight="1" x14ac:dyDescent="0.25">
      <c r="E279" s="1134" t="s">
        <v>1749</v>
      </c>
      <c r="F279" s="285" t="s">
        <v>1856</v>
      </c>
      <c r="G279" s="1172">
        <v>2</v>
      </c>
      <c r="H279" s="1172" t="s">
        <v>320</v>
      </c>
      <c r="I279" s="285" t="s">
        <v>1863</v>
      </c>
    </row>
    <row r="280" spans="4:9" s="755" customFormat="1" ht="22.5" x14ac:dyDescent="0.25">
      <c r="E280" s="1134" t="s">
        <v>1749</v>
      </c>
      <c r="F280" s="285" t="s">
        <v>1857</v>
      </c>
      <c r="G280" s="1172" t="s">
        <v>1837</v>
      </c>
      <c r="H280" s="1172" t="s">
        <v>320</v>
      </c>
      <c r="I280" s="756"/>
    </row>
    <row r="281" spans="4:9" s="755" customFormat="1" ht="22.5" x14ac:dyDescent="0.25">
      <c r="E281" s="1134" t="s">
        <v>1749</v>
      </c>
      <c r="F281" s="285" t="s">
        <v>1858</v>
      </c>
      <c r="G281" s="1172" t="s">
        <v>1837</v>
      </c>
      <c r="H281" s="1172" t="s">
        <v>320</v>
      </c>
      <c r="I281" s="756"/>
    </row>
    <row r="282" spans="4:9" s="755" customFormat="1" ht="22.5" x14ac:dyDescent="0.25">
      <c r="E282" s="1134" t="s">
        <v>1749</v>
      </c>
      <c r="F282" s="285" t="s">
        <v>1859</v>
      </c>
      <c r="G282" s="1172" t="s">
        <v>1837</v>
      </c>
      <c r="H282" s="1172" t="s">
        <v>5</v>
      </c>
      <c r="I282" s="756"/>
    </row>
    <row r="283" spans="4:9" s="755" customFormat="1" ht="24" customHeight="1" x14ac:dyDescent="0.25">
      <c r="E283" s="1172" t="s">
        <v>1860</v>
      </c>
      <c r="F283" s="1172" t="s">
        <v>1893</v>
      </c>
      <c r="G283" s="1173"/>
      <c r="H283" s="1172" t="s">
        <v>320</v>
      </c>
      <c r="I283" s="1172" t="s">
        <v>3454</v>
      </c>
    </row>
    <row r="284" spans="4:9" ht="22.5" x14ac:dyDescent="0.25">
      <c r="E284" s="1134" t="s">
        <v>1860</v>
      </c>
      <c r="F284" s="1172" t="s">
        <v>1893</v>
      </c>
      <c r="G284" s="1172">
        <v>3</v>
      </c>
      <c r="H284" s="1172" t="s">
        <v>320</v>
      </c>
      <c r="I284" s="285" t="s">
        <v>1863</v>
      </c>
    </row>
    <row r="285" spans="4:9" s="755" customFormat="1" ht="22.5" x14ac:dyDescent="0.25">
      <c r="D285" s="757"/>
      <c r="E285" s="285" t="s">
        <v>2188</v>
      </c>
      <c r="F285" s="1172" t="s">
        <v>1893</v>
      </c>
      <c r="G285" s="1172" t="s">
        <v>1837</v>
      </c>
      <c r="H285" s="1172" t="s">
        <v>320</v>
      </c>
      <c r="I285" s="1173"/>
    </row>
    <row r="286" spans="4:9" s="755" customFormat="1" ht="22.5" x14ac:dyDescent="0.25">
      <c r="E286" s="1134" t="s">
        <v>1972</v>
      </c>
      <c r="F286" s="1172" t="s">
        <v>1893</v>
      </c>
      <c r="G286" s="1173"/>
      <c r="H286" s="1172" t="s">
        <v>320</v>
      </c>
      <c r="I286" s="285" t="s">
        <v>3455</v>
      </c>
    </row>
    <row r="287" spans="4:9" ht="22.5" x14ac:dyDescent="0.25">
      <c r="E287" s="1134" t="s">
        <v>1972</v>
      </c>
      <c r="F287" s="1172" t="s">
        <v>1893</v>
      </c>
      <c r="G287" s="1172">
        <v>3</v>
      </c>
      <c r="H287" s="1172" t="s">
        <v>320</v>
      </c>
      <c r="I287" s="285" t="s">
        <v>1863</v>
      </c>
    </row>
    <row r="288" spans="4:9" s="755" customFormat="1" ht="22.5" x14ac:dyDescent="0.25">
      <c r="E288" s="1134" t="s">
        <v>1973</v>
      </c>
      <c r="F288" s="1172" t="s">
        <v>1893</v>
      </c>
      <c r="G288" s="1173"/>
      <c r="H288" s="1172" t="s">
        <v>320</v>
      </c>
      <c r="I288" s="285" t="s">
        <v>3454</v>
      </c>
    </row>
    <row r="289" spans="3:9" ht="22.5" x14ac:dyDescent="0.25">
      <c r="E289" s="1134" t="s">
        <v>1973</v>
      </c>
      <c r="F289" s="1172" t="s">
        <v>1893</v>
      </c>
      <c r="G289" s="1172">
        <v>3</v>
      </c>
      <c r="H289" s="1172" t="s">
        <v>320</v>
      </c>
      <c r="I289" s="285" t="s">
        <v>1863</v>
      </c>
    </row>
    <row r="290" spans="3:9" s="755" customFormat="1" ht="22.5" x14ac:dyDescent="0.25">
      <c r="E290" s="1134" t="s">
        <v>1974</v>
      </c>
      <c r="F290" s="285" t="s">
        <v>1894</v>
      </c>
      <c r="G290" s="1172" t="s">
        <v>1837</v>
      </c>
      <c r="H290" s="285" t="s">
        <v>320</v>
      </c>
      <c r="I290" s="285"/>
    </row>
    <row r="291" spans="3:9" s="755" customFormat="1" ht="22.5" x14ac:dyDescent="0.25">
      <c r="C291" s="779"/>
      <c r="E291" s="285" t="s">
        <v>1975</v>
      </c>
      <c r="F291" s="285" t="s">
        <v>1895</v>
      </c>
      <c r="G291" s="1172" t="s">
        <v>1837</v>
      </c>
      <c r="H291" s="756" t="s">
        <v>2180</v>
      </c>
      <c r="I291" s="756"/>
    </row>
    <row r="292" spans="3:9" s="755" customFormat="1" ht="22.5" x14ac:dyDescent="0.25">
      <c r="C292" s="779"/>
      <c r="D292" s="779"/>
      <c r="E292" s="285" t="s">
        <v>2187</v>
      </c>
      <c r="F292" s="285" t="s">
        <v>1895</v>
      </c>
      <c r="G292" s="1172" t="s">
        <v>1837</v>
      </c>
      <c r="H292" s="756" t="s">
        <v>2180</v>
      </c>
      <c r="I292" s="756"/>
    </row>
    <row r="293" spans="3:9" s="755" customFormat="1" ht="22.5" x14ac:dyDescent="0.25">
      <c r="C293" s="779"/>
      <c r="D293" s="779"/>
      <c r="E293" s="285" t="s">
        <v>1972</v>
      </c>
      <c r="F293" s="285" t="s">
        <v>1895</v>
      </c>
      <c r="G293" s="285" t="s">
        <v>1838</v>
      </c>
      <c r="H293" s="756" t="s">
        <v>2180</v>
      </c>
      <c r="I293" s="285" t="s">
        <v>2185</v>
      </c>
    </row>
    <row r="294" spans="3:9" s="755" customFormat="1" ht="33.75" x14ac:dyDescent="0.25">
      <c r="C294" s="779"/>
      <c r="D294" s="779"/>
      <c r="E294" s="285" t="s">
        <v>1976</v>
      </c>
      <c r="F294" s="285" t="s">
        <v>1895</v>
      </c>
      <c r="G294" s="1181" t="s">
        <v>2181</v>
      </c>
      <c r="H294" s="756" t="s">
        <v>2180</v>
      </c>
      <c r="I294" s="1180"/>
    </row>
    <row r="295" spans="3:9" s="755" customFormat="1" ht="45" x14ac:dyDescent="0.25">
      <c r="C295" s="779"/>
      <c r="D295" s="779"/>
      <c r="E295" s="1134" t="s">
        <v>1974</v>
      </c>
      <c r="F295" s="285" t="s">
        <v>1896</v>
      </c>
      <c r="G295" s="1172" t="s">
        <v>1837</v>
      </c>
      <c r="H295" s="285" t="s">
        <v>325</v>
      </c>
      <c r="I295" s="285"/>
    </row>
    <row r="296" spans="3:9" s="755" customFormat="1" ht="22.5" x14ac:dyDescent="0.25">
      <c r="C296" s="779"/>
      <c r="D296" s="779"/>
      <c r="E296" s="285" t="s">
        <v>2186</v>
      </c>
      <c r="F296" s="285" t="s">
        <v>1897</v>
      </c>
      <c r="G296" s="285" t="s">
        <v>1838</v>
      </c>
      <c r="H296" s="756" t="s">
        <v>312</v>
      </c>
      <c r="I296" s="285" t="s">
        <v>2179</v>
      </c>
    </row>
    <row r="297" spans="3:9" s="755" customFormat="1" ht="22.5" x14ac:dyDescent="0.25">
      <c r="C297" s="779"/>
      <c r="D297" s="779"/>
      <c r="E297" s="285" t="s">
        <v>1972</v>
      </c>
      <c r="F297" s="285" t="s">
        <v>1897</v>
      </c>
      <c r="G297" s="285" t="s">
        <v>1838</v>
      </c>
      <c r="H297" s="756" t="s">
        <v>312</v>
      </c>
      <c r="I297" s="285" t="s">
        <v>1867</v>
      </c>
    </row>
    <row r="298" spans="3:9" s="755" customFormat="1" ht="33.75" x14ac:dyDescent="0.25">
      <c r="C298" s="779"/>
      <c r="D298" s="779"/>
      <c r="E298" s="285" t="s">
        <v>1976</v>
      </c>
      <c r="F298" s="285" t="s">
        <v>1897</v>
      </c>
      <c r="G298" s="1181" t="s">
        <v>2181</v>
      </c>
      <c r="H298" s="756" t="s">
        <v>312</v>
      </c>
      <c r="I298" s="1180"/>
    </row>
    <row r="299" spans="3:9" s="755" customFormat="1" ht="22.5" x14ac:dyDescent="0.25">
      <c r="C299" s="779"/>
      <c r="D299" s="779"/>
      <c r="E299" s="285" t="s">
        <v>1825</v>
      </c>
      <c r="F299" s="285" t="s">
        <v>1898</v>
      </c>
      <c r="G299" s="756"/>
      <c r="H299" s="756" t="s">
        <v>342</v>
      </c>
      <c r="I299" s="285"/>
    </row>
    <row r="300" spans="3:9" s="755" customFormat="1" ht="22.5" x14ac:dyDescent="0.25">
      <c r="C300" s="779"/>
      <c r="D300" s="779"/>
      <c r="E300" s="285" t="s">
        <v>1825</v>
      </c>
      <c r="F300" s="285" t="s">
        <v>1898</v>
      </c>
      <c r="G300" s="1173">
        <v>3279031</v>
      </c>
      <c r="H300" s="756" t="s">
        <v>342</v>
      </c>
      <c r="I300" s="285" t="s">
        <v>1746</v>
      </c>
    </row>
    <row r="301" spans="3:9" s="755" customFormat="1" ht="22.5" x14ac:dyDescent="0.25">
      <c r="C301" s="779"/>
      <c r="D301" s="779"/>
      <c r="E301" s="285" t="s">
        <v>2189</v>
      </c>
      <c r="F301" s="285" t="s">
        <v>1898</v>
      </c>
      <c r="G301" s="285" t="s">
        <v>1839</v>
      </c>
      <c r="H301" s="756" t="s">
        <v>342</v>
      </c>
      <c r="I301" s="285" t="s">
        <v>2184</v>
      </c>
    </row>
    <row r="302" spans="3:9" s="755" customFormat="1" ht="22.5" x14ac:dyDescent="0.25">
      <c r="C302" s="779"/>
      <c r="D302" s="779"/>
      <c r="E302" s="285" t="s">
        <v>1972</v>
      </c>
      <c r="F302" s="285" t="s">
        <v>1898</v>
      </c>
      <c r="G302" s="285" t="s">
        <v>1839</v>
      </c>
      <c r="H302" s="756" t="s">
        <v>342</v>
      </c>
      <c r="I302" s="285" t="s">
        <v>1868</v>
      </c>
    </row>
    <row r="303" spans="3:9" s="755" customFormat="1" ht="33.75" x14ac:dyDescent="0.25">
      <c r="C303" s="779"/>
      <c r="D303" s="779"/>
      <c r="E303" s="285" t="s">
        <v>1976</v>
      </c>
      <c r="F303" s="285" t="s">
        <v>1898</v>
      </c>
      <c r="G303" s="1181" t="s">
        <v>2181</v>
      </c>
      <c r="H303" s="756" t="s">
        <v>342</v>
      </c>
      <c r="I303" s="1183"/>
    </row>
    <row r="304" spans="3:9" s="755" customFormat="1" ht="22.5" x14ac:dyDescent="0.25">
      <c r="C304" s="779"/>
      <c r="D304" s="779"/>
      <c r="E304" s="285" t="s">
        <v>1825</v>
      </c>
      <c r="F304" s="285" t="s">
        <v>1899</v>
      </c>
      <c r="G304" s="780"/>
      <c r="H304" s="756" t="s">
        <v>354</v>
      </c>
      <c r="I304" s="285" t="s">
        <v>1869</v>
      </c>
    </row>
    <row r="305" spans="3:9" ht="22.5" x14ac:dyDescent="0.25">
      <c r="E305" s="1134" t="s">
        <v>1825</v>
      </c>
      <c r="F305" s="285" t="s">
        <v>1899</v>
      </c>
      <c r="G305" s="1172" t="s">
        <v>45</v>
      </c>
      <c r="H305" s="1172" t="s">
        <v>354</v>
      </c>
      <c r="I305" s="285" t="s">
        <v>1863</v>
      </c>
    </row>
    <row r="306" spans="3:9" s="755" customFormat="1" ht="22.5" x14ac:dyDescent="0.25">
      <c r="C306" s="779"/>
      <c r="D306" s="779"/>
      <c r="E306" s="285" t="s">
        <v>2189</v>
      </c>
      <c r="F306" s="285" t="s">
        <v>1899</v>
      </c>
      <c r="G306" s="285" t="s">
        <v>1839</v>
      </c>
      <c r="H306" s="756"/>
      <c r="I306" s="285" t="s">
        <v>2184</v>
      </c>
    </row>
    <row r="307" spans="3:9" s="755" customFormat="1" ht="22.5" x14ac:dyDescent="0.25">
      <c r="C307" s="779"/>
      <c r="D307" s="779"/>
      <c r="E307" s="285" t="s">
        <v>1972</v>
      </c>
      <c r="F307" s="285" t="s">
        <v>1899</v>
      </c>
      <c r="G307" s="285" t="s">
        <v>1839</v>
      </c>
      <c r="H307" s="756"/>
      <c r="I307" s="285" t="s">
        <v>1870</v>
      </c>
    </row>
    <row r="308" spans="3:9" s="755" customFormat="1" ht="22.5" x14ac:dyDescent="0.25">
      <c r="C308" s="779"/>
      <c r="D308" s="779"/>
      <c r="E308" s="285" t="s">
        <v>1973</v>
      </c>
      <c r="F308" s="285" t="s">
        <v>1899</v>
      </c>
      <c r="G308" s="1181" t="s">
        <v>2181</v>
      </c>
      <c r="H308" s="756"/>
      <c r="I308" s="1180"/>
    </row>
    <row r="309" spans="3:9" s="755" customFormat="1" ht="22.5" x14ac:dyDescent="0.25">
      <c r="C309" s="779"/>
      <c r="D309" s="779"/>
      <c r="E309" s="285" t="s">
        <v>1825</v>
      </c>
      <c r="F309" s="285" t="s">
        <v>1900</v>
      </c>
      <c r="G309" s="285" t="s">
        <v>1837</v>
      </c>
      <c r="H309" s="756"/>
      <c r="I309" s="756"/>
    </row>
    <row r="310" spans="3:9" s="755" customFormat="1" ht="22.5" x14ac:dyDescent="0.25">
      <c r="C310" s="779"/>
      <c r="D310" s="779"/>
      <c r="E310" s="285" t="s">
        <v>2189</v>
      </c>
      <c r="F310" s="285" t="s">
        <v>1900</v>
      </c>
      <c r="G310" s="285" t="s">
        <v>1838</v>
      </c>
      <c r="H310" s="756" t="s">
        <v>5</v>
      </c>
      <c r="I310" s="285" t="s">
        <v>2183</v>
      </c>
    </row>
    <row r="311" spans="3:9" s="755" customFormat="1" ht="22.5" x14ac:dyDescent="0.25">
      <c r="C311" s="779"/>
      <c r="D311" s="779"/>
      <c r="E311" s="285" t="s">
        <v>1972</v>
      </c>
      <c r="F311" s="285" t="s">
        <v>1900</v>
      </c>
      <c r="G311" s="285" t="s">
        <v>1838</v>
      </c>
      <c r="H311" s="756" t="s">
        <v>5</v>
      </c>
      <c r="I311" s="285" t="s">
        <v>1871</v>
      </c>
    </row>
    <row r="312" spans="3:9" s="755" customFormat="1" ht="22.5" x14ac:dyDescent="0.25">
      <c r="C312" s="779"/>
      <c r="D312" s="779"/>
      <c r="E312" s="285" t="s">
        <v>1973</v>
      </c>
      <c r="F312" s="285" t="s">
        <v>1900</v>
      </c>
      <c r="G312" s="1181" t="s">
        <v>2181</v>
      </c>
      <c r="H312" s="756"/>
      <c r="I312" s="1180"/>
    </row>
    <row r="313" spans="3:9" s="755" customFormat="1" ht="22.5" x14ac:dyDescent="0.25">
      <c r="C313" s="779"/>
      <c r="D313" s="779"/>
      <c r="E313" s="285" t="s">
        <v>1825</v>
      </c>
      <c r="F313" s="285" t="s">
        <v>1901</v>
      </c>
      <c r="G313" s="285" t="s">
        <v>1837</v>
      </c>
      <c r="H313" s="756"/>
      <c r="I313" s="756"/>
    </row>
    <row r="314" spans="3:9" s="755" customFormat="1" ht="22.5" x14ac:dyDescent="0.25">
      <c r="C314" s="779"/>
      <c r="D314" s="779"/>
      <c r="E314" s="285" t="s">
        <v>2189</v>
      </c>
      <c r="F314" s="285" t="s">
        <v>1901</v>
      </c>
      <c r="G314" s="285" t="s">
        <v>1838</v>
      </c>
      <c r="H314" s="756" t="s">
        <v>5</v>
      </c>
      <c r="I314" s="285" t="s">
        <v>2182</v>
      </c>
    </row>
    <row r="315" spans="3:9" s="755" customFormat="1" ht="22.5" x14ac:dyDescent="0.25">
      <c r="C315" s="779"/>
      <c r="D315" s="779"/>
      <c r="E315" s="285" t="s">
        <v>1972</v>
      </c>
      <c r="F315" s="285" t="s">
        <v>1901</v>
      </c>
      <c r="G315" s="285" t="s">
        <v>1838</v>
      </c>
      <c r="H315" s="756" t="s">
        <v>5</v>
      </c>
      <c r="I315" s="285" t="s">
        <v>1872</v>
      </c>
    </row>
    <row r="316" spans="3:9" s="755" customFormat="1" ht="22.5" x14ac:dyDescent="0.25">
      <c r="C316" s="779"/>
      <c r="D316" s="779"/>
      <c r="E316" s="285" t="s">
        <v>1973</v>
      </c>
      <c r="F316" s="285" t="s">
        <v>1901</v>
      </c>
      <c r="G316" s="1181" t="s">
        <v>2181</v>
      </c>
      <c r="H316" s="756"/>
      <c r="I316" s="1180"/>
    </row>
    <row r="317" spans="3:9" s="755" customFormat="1" ht="22.5" x14ac:dyDescent="0.25">
      <c r="E317" s="285" t="s">
        <v>1825</v>
      </c>
      <c r="F317" s="285" t="s">
        <v>1902</v>
      </c>
      <c r="G317" s="756"/>
      <c r="H317" s="756" t="s">
        <v>320</v>
      </c>
      <c r="I317" s="285" t="s">
        <v>1873</v>
      </c>
    </row>
    <row r="318" spans="3:9" ht="22.5" x14ac:dyDescent="0.25">
      <c r="E318" s="1134" t="s">
        <v>1825</v>
      </c>
      <c r="F318" s="285" t="s">
        <v>1902</v>
      </c>
      <c r="G318" s="1172">
        <v>5</v>
      </c>
      <c r="H318" s="1172" t="s">
        <v>320</v>
      </c>
      <c r="I318" s="285" t="s">
        <v>1863</v>
      </c>
    </row>
    <row r="319" spans="3:9" s="755" customFormat="1" ht="22.5" x14ac:dyDescent="0.25">
      <c r="E319" s="285" t="s">
        <v>2189</v>
      </c>
      <c r="F319" s="285" t="s">
        <v>1902</v>
      </c>
      <c r="G319" s="285" t="s">
        <v>1838</v>
      </c>
      <c r="H319" s="756" t="s">
        <v>320</v>
      </c>
      <c r="I319" s="285" t="s">
        <v>2191</v>
      </c>
    </row>
    <row r="320" spans="3:9" s="755" customFormat="1" ht="22.5" x14ac:dyDescent="0.25">
      <c r="E320" s="285" t="s">
        <v>1972</v>
      </c>
      <c r="F320" s="1184" t="s">
        <v>1903</v>
      </c>
      <c r="G320" s="285" t="s">
        <v>1838</v>
      </c>
      <c r="H320" s="756" t="s">
        <v>320</v>
      </c>
      <c r="I320" s="285" t="s">
        <v>1874</v>
      </c>
    </row>
    <row r="321" spans="5:9" s="755" customFormat="1" ht="22.5" x14ac:dyDescent="0.25">
      <c r="E321" s="285" t="s">
        <v>1973</v>
      </c>
      <c r="F321" s="285" t="s">
        <v>1902</v>
      </c>
      <c r="G321" s="1181" t="s">
        <v>2181</v>
      </c>
      <c r="H321" s="756" t="s">
        <v>320</v>
      </c>
      <c r="I321" s="1180"/>
    </row>
    <row r="322" spans="5:9" s="755" customFormat="1" ht="22.5" x14ac:dyDescent="0.25">
      <c r="E322" s="285" t="s">
        <v>1825</v>
      </c>
      <c r="F322" s="285" t="s">
        <v>1904</v>
      </c>
      <c r="G322" s="285" t="s">
        <v>1837</v>
      </c>
      <c r="H322" s="756" t="s">
        <v>1</v>
      </c>
      <c r="I322" s="780"/>
    </row>
    <row r="323" spans="5:9" s="755" customFormat="1" ht="22.5" x14ac:dyDescent="0.25">
      <c r="E323" s="285" t="s">
        <v>2189</v>
      </c>
      <c r="F323" s="285" t="s">
        <v>1904</v>
      </c>
      <c r="G323" s="285" t="s">
        <v>1840</v>
      </c>
      <c r="H323" s="756" t="s">
        <v>1</v>
      </c>
      <c r="I323" s="285" t="s">
        <v>2193</v>
      </c>
    </row>
    <row r="324" spans="5:9" s="755" customFormat="1" ht="22.5" x14ac:dyDescent="0.25">
      <c r="E324" s="285" t="s">
        <v>1972</v>
      </c>
      <c r="F324" s="285" t="s">
        <v>1904</v>
      </c>
      <c r="G324" s="285" t="s">
        <v>1840</v>
      </c>
      <c r="H324" s="756" t="s">
        <v>1</v>
      </c>
      <c r="I324" s="285" t="s">
        <v>1875</v>
      </c>
    </row>
    <row r="325" spans="5:9" s="755" customFormat="1" ht="22.5" x14ac:dyDescent="0.25">
      <c r="E325" s="285" t="s">
        <v>1973</v>
      </c>
      <c r="F325" s="285" t="s">
        <v>1904</v>
      </c>
      <c r="G325" s="1181" t="s">
        <v>2181</v>
      </c>
      <c r="H325" s="756" t="s">
        <v>1</v>
      </c>
      <c r="I325" s="1180"/>
    </row>
    <row r="326" spans="5:9" s="755" customFormat="1" ht="22.5" x14ac:dyDescent="0.25">
      <c r="E326" s="285" t="s">
        <v>1825</v>
      </c>
      <c r="F326" s="285" t="s">
        <v>1905</v>
      </c>
      <c r="G326" s="756"/>
      <c r="H326" s="756" t="s">
        <v>320</v>
      </c>
      <c r="I326" s="285" t="s">
        <v>1876</v>
      </c>
    </row>
    <row r="327" spans="5:9" ht="22.5" x14ac:dyDescent="0.25">
      <c r="E327" s="1134" t="s">
        <v>1977</v>
      </c>
      <c r="F327" s="285" t="s">
        <v>1905</v>
      </c>
      <c r="G327" s="1172">
        <v>3</v>
      </c>
      <c r="H327" s="1172" t="s">
        <v>320</v>
      </c>
      <c r="I327" s="285" t="s">
        <v>1863</v>
      </c>
    </row>
    <row r="328" spans="5:9" s="755" customFormat="1" ht="22.5" x14ac:dyDescent="0.25">
      <c r="E328" s="285" t="s">
        <v>2189</v>
      </c>
      <c r="F328" s="285" t="s">
        <v>1905</v>
      </c>
      <c r="G328" s="285" t="s">
        <v>1840</v>
      </c>
      <c r="H328" s="780"/>
      <c r="I328" s="285" t="s">
        <v>2191</v>
      </c>
    </row>
    <row r="329" spans="5:9" s="755" customFormat="1" ht="22.5" x14ac:dyDescent="0.25">
      <c r="E329" s="285" t="s">
        <v>1972</v>
      </c>
      <c r="F329" s="285" t="s">
        <v>1905</v>
      </c>
      <c r="G329" s="285" t="s">
        <v>1840</v>
      </c>
      <c r="H329" s="756" t="s">
        <v>320</v>
      </c>
      <c r="I329" s="285" t="s">
        <v>1877</v>
      </c>
    </row>
    <row r="330" spans="5:9" s="755" customFormat="1" ht="22.5" x14ac:dyDescent="0.25">
      <c r="E330" s="285" t="s">
        <v>1973</v>
      </c>
      <c r="F330" s="285" t="s">
        <v>1905</v>
      </c>
      <c r="G330" s="1181" t="s">
        <v>2181</v>
      </c>
      <c r="H330" s="756" t="s">
        <v>320</v>
      </c>
      <c r="I330" s="1180"/>
    </row>
    <row r="331" spans="5:9" s="755" customFormat="1" ht="22.5" x14ac:dyDescent="0.25">
      <c r="E331" s="285" t="s">
        <v>1825</v>
      </c>
      <c r="F331" s="285" t="s">
        <v>1906</v>
      </c>
      <c r="G331" s="285" t="s">
        <v>1837</v>
      </c>
      <c r="H331" s="756" t="s">
        <v>312</v>
      </c>
      <c r="I331" s="756"/>
    </row>
    <row r="332" spans="5:9" s="755" customFormat="1" ht="22.5" x14ac:dyDescent="0.25">
      <c r="E332" s="285" t="s">
        <v>2189</v>
      </c>
      <c r="F332" s="285" t="s">
        <v>1906</v>
      </c>
      <c r="G332" s="285" t="s">
        <v>1837</v>
      </c>
      <c r="H332" s="756" t="s">
        <v>312</v>
      </c>
      <c r="I332" s="756"/>
    </row>
    <row r="333" spans="5:9" s="755" customFormat="1" ht="22.5" x14ac:dyDescent="0.25">
      <c r="E333" s="285" t="s">
        <v>1972</v>
      </c>
      <c r="F333" s="285" t="s">
        <v>1906</v>
      </c>
      <c r="G333" s="285" t="s">
        <v>1840</v>
      </c>
      <c r="H333" s="756" t="s">
        <v>312</v>
      </c>
      <c r="I333" s="285" t="s">
        <v>1877</v>
      </c>
    </row>
    <row r="334" spans="5:9" s="755" customFormat="1" ht="22.5" x14ac:dyDescent="0.25">
      <c r="E334" s="285" t="s">
        <v>1973</v>
      </c>
      <c r="F334" s="285" t="s">
        <v>1906</v>
      </c>
      <c r="G334" s="1181" t="s">
        <v>2181</v>
      </c>
      <c r="H334" s="756" t="s">
        <v>312</v>
      </c>
      <c r="I334" s="1180"/>
    </row>
    <row r="335" spans="5:9" s="755" customFormat="1" ht="22.5" x14ac:dyDescent="0.25">
      <c r="E335" s="285" t="s">
        <v>1977</v>
      </c>
      <c r="F335" s="285" t="s">
        <v>1907</v>
      </c>
      <c r="G335" s="285" t="s">
        <v>1837</v>
      </c>
      <c r="H335" s="756" t="s">
        <v>320</v>
      </c>
      <c r="I335" s="756"/>
    </row>
    <row r="336" spans="5:9" s="755" customFormat="1" ht="22.5" x14ac:dyDescent="0.25">
      <c r="E336" s="285" t="s">
        <v>2189</v>
      </c>
      <c r="F336" s="285" t="s">
        <v>1907</v>
      </c>
      <c r="G336" s="285" t="s">
        <v>1840</v>
      </c>
      <c r="H336" s="756" t="s">
        <v>320</v>
      </c>
      <c r="I336" s="285" t="s">
        <v>2191</v>
      </c>
    </row>
    <row r="337" spans="5:9" s="755" customFormat="1" ht="22.5" x14ac:dyDescent="0.25">
      <c r="E337" s="285" t="s">
        <v>1972</v>
      </c>
      <c r="F337" s="285" t="s">
        <v>1907</v>
      </c>
      <c r="G337" s="285" t="s">
        <v>1840</v>
      </c>
      <c r="H337" s="756" t="s">
        <v>320</v>
      </c>
      <c r="I337" s="285" t="s">
        <v>1877</v>
      </c>
    </row>
    <row r="338" spans="5:9" s="755" customFormat="1" ht="22.5" x14ac:dyDescent="0.25">
      <c r="E338" s="285" t="s">
        <v>1973</v>
      </c>
      <c r="F338" s="285" t="s">
        <v>1907</v>
      </c>
      <c r="G338" s="1181" t="s">
        <v>2181</v>
      </c>
      <c r="H338" s="756" t="s">
        <v>312</v>
      </c>
      <c r="I338" s="1180"/>
    </row>
    <row r="339" spans="5:9" s="755" customFormat="1" ht="22.5" x14ac:dyDescent="0.25">
      <c r="E339" s="285" t="s">
        <v>1825</v>
      </c>
      <c r="F339" s="285" t="s">
        <v>1908</v>
      </c>
      <c r="G339" s="1181" t="s">
        <v>2181</v>
      </c>
      <c r="H339" s="756" t="s">
        <v>320</v>
      </c>
      <c r="I339" s="756"/>
    </row>
    <row r="340" spans="5:9" s="755" customFormat="1" ht="22.5" x14ac:dyDescent="0.25">
      <c r="E340" s="285" t="s">
        <v>1825</v>
      </c>
      <c r="F340" s="285" t="s">
        <v>1908</v>
      </c>
      <c r="G340" s="1173">
        <v>2</v>
      </c>
      <c r="H340" s="756" t="s">
        <v>320</v>
      </c>
      <c r="I340" s="285" t="s">
        <v>1863</v>
      </c>
    </row>
    <row r="341" spans="5:9" s="755" customFormat="1" ht="22.5" x14ac:dyDescent="0.25">
      <c r="E341" s="285" t="s">
        <v>2189</v>
      </c>
      <c r="F341" s="285" t="s">
        <v>1908</v>
      </c>
      <c r="G341" s="285" t="s">
        <v>1840</v>
      </c>
      <c r="H341" s="756" t="s">
        <v>320</v>
      </c>
      <c r="I341" s="285" t="s">
        <v>2191</v>
      </c>
    </row>
    <row r="342" spans="5:9" s="755" customFormat="1" ht="22.5" x14ac:dyDescent="0.25">
      <c r="E342" s="285" t="s">
        <v>1972</v>
      </c>
      <c r="F342" s="285" t="s">
        <v>1908</v>
      </c>
      <c r="G342" s="285" t="s">
        <v>1840</v>
      </c>
      <c r="H342" s="756" t="s">
        <v>320</v>
      </c>
      <c r="I342" s="285" t="s">
        <v>1877</v>
      </c>
    </row>
    <row r="343" spans="5:9" s="755" customFormat="1" ht="22.5" x14ac:dyDescent="0.25">
      <c r="E343" s="285" t="s">
        <v>1973</v>
      </c>
      <c r="F343" s="285" t="s">
        <v>1908</v>
      </c>
      <c r="G343" s="1181" t="s">
        <v>2181</v>
      </c>
      <c r="H343" s="756" t="s">
        <v>320</v>
      </c>
      <c r="I343" s="1180"/>
    </row>
    <row r="344" spans="5:9" s="755" customFormat="1" ht="22.5" x14ac:dyDescent="0.25">
      <c r="E344" s="285" t="s">
        <v>1825</v>
      </c>
      <c r="F344" s="817" t="s">
        <v>1909</v>
      </c>
      <c r="G344" s="1181" t="s">
        <v>2181</v>
      </c>
      <c r="H344" s="756" t="s">
        <v>312</v>
      </c>
      <c r="I344" s="756"/>
    </row>
    <row r="345" spans="5:9" s="755" customFormat="1" ht="22.5" x14ac:dyDescent="0.25">
      <c r="E345" s="285" t="s">
        <v>2189</v>
      </c>
      <c r="F345" s="817" t="s">
        <v>1909</v>
      </c>
      <c r="G345" s="285" t="s">
        <v>1840</v>
      </c>
      <c r="H345" s="756" t="s">
        <v>312</v>
      </c>
      <c r="I345" s="285" t="s">
        <v>2191</v>
      </c>
    </row>
    <row r="346" spans="5:9" s="755" customFormat="1" ht="22.5" x14ac:dyDescent="0.25">
      <c r="E346" s="285" t="s">
        <v>1972</v>
      </c>
      <c r="F346" s="817" t="s">
        <v>1909</v>
      </c>
      <c r="G346" s="285" t="s">
        <v>1840</v>
      </c>
      <c r="H346" s="756" t="s">
        <v>312</v>
      </c>
      <c r="I346" s="285" t="s">
        <v>1877</v>
      </c>
    </row>
    <row r="347" spans="5:9" s="755" customFormat="1" ht="22.5" x14ac:dyDescent="0.25">
      <c r="E347" s="285" t="s">
        <v>1973</v>
      </c>
      <c r="F347" s="817" t="s">
        <v>1909</v>
      </c>
      <c r="G347" s="1181" t="s">
        <v>2181</v>
      </c>
      <c r="H347" s="756" t="s">
        <v>312</v>
      </c>
      <c r="I347" s="1180"/>
    </row>
    <row r="348" spans="5:9" s="755" customFormat="1" ht="22.5" x14ac:dyDescent="0.25">
      <c r="E348" s="285" t="s">
        <v>1825</v>
      </c>
      <c r="F348" s="285" t="s">
        <v>1910</v>
      </c>
      <c r="G348" s="756"/>
      <c r="H348" s="756" t="s">
        <v>320</v>
      </c>
      <c r="I348" s="285" t="s">
        <v>1878</v>
      </c>
    </row>
    <row r="349" spans="5:9" ht="22.5" x14ac:dyDescent="0.25">
      <c r="E349" s="1134" t="s">
        <v>1825</v>
      </c>
      <c r="F349" s="285" t="s">
        <v>1910</v>
      </c>
      <c r="G349" s="1172">
        <v>3</v>
      </c>
      <c r="H349" s="1172" t="s">
        <v>320</v>
      </c>
      <c r="I349" s="285" t="s">
        <v>1863</v>
      </c>
    </row>
    <row r="350" spans="5:9" s="755" customFormat="1" ht="22.5" x14ac:dyDescent="0.25">
      <c r="E350" s="285" t="s">
        <v>2189</v>
      </c>
      <c r="F350" s="285" t="s">
        <v>1910</v>
      </c>
      <c r="G350" s="285" t="s">
        <v>1840</v>
      </c>
      <c r="H350" s="756" t="s">
        <v>320</v>
      </c>
      <c r="I350" s="285" t="s">
        <v>2193</v>
      </c>
    </row>
    <row r="351" spans="5:9" s="755" customFormat="1" ht="22.5" x14ac:dyDescent="0.25">
      <c r="E351" s="285" t="s">
        <v>1972</v>
      </c>
      <c r="F351" s="285" t="s">
        <v>1910</v>
      </c>
      <c r="G351" s="285" t="s">
        <v>1840</v>
      </c>
      <c r="H351" s="756" t="s">
        <v>320</v>
      </c>
      <c r="I351" s="285" t="s">
        <v>1877</v>
      </c>
    </row>
    <row r="352" spans="5:9" s="755" customFormat="1" ht="22.5" x14ac:dyDescent="0.25">
      <c r="E352" s="285" t="s">
        <v>1973</v>
      </c>
      <c r="F352" s="285" t="s">
        <v>1910</v>
      </c>
      <c r="G352" s="1181" t="s">
        <v>2181</v>
      </c>
      <c r="H352" s="756" t="s">
        <v>320</v>
      </c>
      <c r="I352" s="1180"/>
    </row>
    <row r="353" spans="5:9" s="755" customFormat="1" ht="22.5" x14ac:dyDescent="0.25">
      <c r="E353" s="285" t="s">
        <v>1825</v>
      </c>
      <c r="F353" s="285" t="s">
        <v>1911</v>
      </c>
      <c r="G353" s="285" t="s">
        <v>1837</v>
      </c>
      <c r="H353" s="756" t="s">
        <v>312</v>
      </c>
      <c r="I353" s="756"/>
    </row>
    <row r="354" spans="5:9" s="755" customFormat="1" ht="22.5" x14ac:dyDescent="0.25">
      <c r="E354" s="285" t="s">
        <v>2189</v>
      </c>
      <c r="F354" s="285" t="s">
        <v>1912</v>
      </c>
      <c r="G354" s="285" t="s">
        <v>1840</v>
      </c>
      <c r="H354" s="756" t="s">
        <v>312</v>
      </c>
      <c r="I354" s="285" t="s">
        <v>2191</v>
      </c>
    </row>
    <row r="355" spans="5:9" s="755" customFormat="1" ht="22.5" x14ac:dyDescent="0.25">
      <c r="E355" s="285" t="s">
        <v>1972</v>
      </c>
      <c r="F355" s="285" t="s">
        <v>1912</v>
      </c>
      <c r="G355" s="1114" t="s">
        <v>1840</v>
      </c>
      <c r="H355" s="293" t="s">
        <v>312</v>
      </c>
      <c r="I355" s="1114" t="s">
        <v>1877</v>
      </c>
    </row>
    <row r="356" spans="5:9" s="755" customFormat="1" ht="33.75" x14ac:dyDescent="0.25">
      <c r="E356" s="285" t="s">
        <v>1976</v>
      </c>
      <c r="F356" s="285" t="s">
        <v>1912</v>
      </c>
      <c r="G356" s="1181" t="s">
        <v>2181</v>
      </c>
      <c r="H356" s="756" t="s">
        <v>312</v>
      </c>
      <c r="I356" s="1180"/>
    </row>
    <row r="357" spans="5:9" s="755" customFormat="1" ht="33.75" x14ac:dyDescent="0.25">
      <c r="E357" s="285" t="s">
        <v>1825</v>
      </c>
      <c r="F357" s="285" t="s">
        <v>1913</v>
      </c>
      <c r="G357" s="293"/>
      <c r="H357" s="293" t="s">
        <v>320</v>
      </c>
      <c r="I357" s="1114" t="s">
        <v>1879</v>
      </c>
    </row>
    <row r="358" spans="5:9" ht="22.5" x14ac:dyDescent="0.25">
      <c r="E358" s="1134" t="s">
        <v>1825</v>
      </c>
      <c r="F358" s="285" t="s">
        <v>1913</v>
      </c>
      <c r="G358" s="913">
        <v>4</v>
      </c>
      <c r="H358" s="913" t="s">
        <v>320</v>
      </c>
      <c r="I358" s="1114" t="s">
        <v>1863</v>
      </c>
    </row>
    <row r="359" spans="5:9" s="755" customFormat="1" ht="22.5" x14ac:dyDescent="0.25">
      <c r="E359" s="285" t="s">
        <v>2189</v>
      </c>
      <c r="F359" s="285" t="s">
        <v>1913</v>
      </c>
      <c r="G359" s="285" t="s">
        <v>1840</v>
      </c>
      <c r="H359" s="756" t="s">
        <v>320</v>
      </c>
      <c r="I359" s="285" t="s">
        <v>2191</v>
      </c>
    </row>
    <row r="360" spans="5:9" s="755" customFormat="1" ht="22.5" x14ac:dyDescent="0.25">
      <c r="E360" s="285" t="s">
        <v>1972</v>
      </c>
      <c r="F360" s="285" t="s">
        <v>1913</v>
      </c>
      <c r="G360" s="1456" t="s">
        <v>2698</v>
      </c>
      <c r="H360" s="293" t="s">
        <v>320</v>
      </c>
      <c r="I360" s="1114" t="s">
        <v>1877</v>
      </c>
    </row>
    <row r="361" spans="5:9" s="755" customFormat="1" ht="33.75" x14ac:dyDescent="0.25">
      <c r="E361" s="285" t="s">
        <v>1976</v>
      </c>
      <c r="F361" s="285" t="s">
        <v>1913</v>
      </c>
      <c r="G361" s="1457" t="s">
        <v>2665</v>
      </c>
      <c r="H361" s="756" t="s">
        <v>320</v>
      </c>
      <c r="I361" s="1180"/>
    </row>
    <row r="362" spans="5:9" s="755" customFormat="1" ht="22.5" x14ac:dyDescent="0.25">
      <c r="E362" s="285" t="s">
        <v>1825</v>
      </c>
      <c r="F362" s="817" t="s">
        <v>1914</v>
      </c>
      <c r="G362" s="1114" t="s">
        <v>1837</v>
      </c>
      <c r="H362" s="738" t="s">
        <v>320</v>
      </c>
      <c r="I362" s="293"/>
    </row>
    <row r="363" spans="5:9" s="755" customFormat="1" ht="22.5" x14ac:dyDescent="0.25">
      <c r="E363" s="285" t="s">
        <v>2189</v>
      </c>
      <c r="F363" s="817" t="s">
        <v>1914</v>
      </c>
      <c r="G363" s="285" t="s">
        <v>1840</v>
      </c>
      <c r="H363" s="285" t="s">
        <v>320</v>
      </c>
      <c r="I363" s="285" t="s">
        <v>2191</v>
      </c>
    </row>
    <row r="364" spans="5:9" s="755" customFormat="1" ht="22.5" x14ac:dyDescent="0.25">
      <c r="E364" s="285" t="s">
        <v>1972</v>
      </c>
      <c r="F364" s="817" t="s">
        <v>1914</v>
      </c>
      <c r="G364" s="1114" t="s">
        <v>1840</v>
      </c>
      <c r="H364" s="916" t="s">
        <v>320</v>
      </c>
      <c r="I364" s="1114" t="s">
        <v>1877</v>
      </c>
    </row>
    <row r="365" spans="5:9" s="755" customFormat="1" ht="33.75" x14ac:dyDescent="0.25">
      <c r="E365" s="285" t="s">
        <v>1976</v>
      </c>
      <c r="F365" s="817" t="s">
        <v>1914</v>
      </c>
      <c r="G365" s="1181" t="s">
        <v>2181</v>
      </c>
      <c r="H365" s="285" t="s">
        <v>320</v>
      </c>
      <c r="I365" s="1180"/>
    </row>
    <row r="366" spans="5:9" s="755" customFormat="1" ht="22.5" x14ac:dyDescent="0.25">
      <c r="E366" s="285" t="s">
        <v>1825</v>
      </c>
      <c r="F366" s="285" t="s">
        <v>1915</v>
      </c>
      <c r="G366" s="781"/>
      <c r="H366" s="293" t="s">
        <v>341</v>
      </c>
      <c r="I366" s="1114" t="s">
        <v>1880</v>
      </c>
    </row>
    <row r="367" spans="5:9" ht="22.5" x14ac:dyDescent="0.25">
      <c r="E367" s="1134" t="s">
        <v>1825</v>
      </c>
      <c r="F367" s="285" t="s">
        <v>1915</v>
      </c>
      <c r="G367" s="913" t="s">
        <v>25</v>
      </c>
      <c r="H367" s="913" t="s">
        <v>341</v>
      </c>
      <c r="I367" s="1114" t="s">
        <v>1863</v>
      </c>
    </row>
    <row r="368" spans="5:9" s="755" customFormat="1" ht="22.5" x14ac:dyDescent="0.25">
      <c r="E368" s="285" t="s">
        <v>2189</v>
      </c>
      <c r="F368" s="285" t="s">
        <v>1915</v>
      </c>
      <c r="G368" s="285" t="s">
        <v>1837</v>
      </c>
      <c r="H368" s="756" t="s">
        <v>341</v>
      </c>
      <c r="I368" s="780"/>
    </row>
    <row r="369" spans="5:9" s="755" customFormat="1" ht="22.5" x14ac:dyDescent="0.25">
      <c r="E369" s="285" t="s">
        <v>1972</v>
      </c>
      <c r="F369" s="285" t="s">
        <v>1915</v>
      </c>
      <c r="G369" s="1114" t="s">
        <v>1840</v>
      </c>
      <c r="H369" s="293" t="s">
        <v>341</v>
      </c>
      <c r="I369" s="1114" t="s">
        <v>1881</v>
      </c>
    </row>
    <row r="370" spans="5:9" s="755" customFormat="1" ht="22.5" x14ac:dyDescent="0.25">
      <c r="E370" s="285" t="s">
        <v>1973</v>
      </c>
      <c r="F370" s="285" t="s">
        <v>1915</v>
      </c>
      <c r="G370" s="1181" t="s">
        <v>2181</v>
      </c>
      <c r="H370" s="756" t="s">
        <v>341</v>
      </c>
      <c r="I370" s="1180"/>
    </row>
    <row r="371" spans="5:9" s="755" customFormat="1" ht="22.5" x14ac:dyDescent="0.25">
      <c r="E371" s="285" t="s">
        <v>1825</v>
      </c>
      <c r="F371" s="285" t="s">
        <v>1916</v>
      </c>
      <c r="G371" s="293"/>
      <c r="H371" s="293" t="s">
        <v>361</v>
      </c>
      <c r="I371" s="1114" t="s">
        <v>1882</v>
      </c>
    </row>
    <row r="372" spans="5:9" ht="22.5" x14ac:dyDescent="0.25">
      <c r="E372" s="1134" t="s">
        <v>1825</v>
      </c>
      <c r="F372" s="285" t="s">
        <v>1916</v>
      </c>
      <c r="G372" s="913" t="s">
        <v>25</v>
      </c>
      <c r="H372" s="913" t="s">
        <v>361</v>
      </c>
      <c r="I372" s="1114" t="s">
        <v>1863</v>
      </c>
    </row>
    <row r="373" spans="5:9" s="755" customFormat="1" ht="22.5" x14ac:dyDescent="0.25">
      <c r="E373" s="285" t="s">
        <v>2189</v>
      </c>
      <c r="F373" s="285" t="s">
        <v>1916</v>
      </c>
      <c r="G373" s="285" t="s">
        <v>1837</v>
      </c>
      <c r="H373" s="756" t="s">
        <v>361</v>
      </c>
      <c r="I373" s="756"/>
    </row>
    <row r="374" spans="5:9" s="755" customFormat="1" ht="22.5" x14ac:dyDescent="0.25">
      <c r="E374" s="285" t="s">
        <v>1972</v>
      </c>
      <c r="F374" s="285" t="s">
        <v>1916</v>
      </c>
      <c r="G374" s="285" t="s">
        <v>1838</v>
      </c>
      <c r="H374" s="756" t="s">
        <v>361</v>
      </c>
      <c r="I374" s="285" t="s">
        <v>1883</v>
      </c>
    </row>
    <row r="375" spans="5:9" s="755" customFormat="1" ht="22.5" x14ac:dyDescent="0.25">
      <c r="E375" s="285" t="s">
        <v>1973</v>
      </c>
      <c r="F375" s="285" t="s">
        <v>1916</v>
      </c>
      <c r="G375" s="1181" t="s">
        <v>2181</v>
      </c>
      <c r="H375" s="756" t="s">
        <v>361</v>
      </c>
      <c r="I375" s="1180"/>
    </row>
    <row r="376" spans="5:9" s="755" customFormat="1" ht="22.5" x14ac:dyDescent="0.25">
      <c r="E376" s="285" t="s">
        <v>1825</v>
      </c>
      <c r="F376" s="285" t="s">
        <v>1917</v>
      </c>
      <c r="G376" s="293"/>
      <c r="H376" s="293" t="s">
        <v>2650</v>
      </c>
      <c r="I376" s="1114" t="s">
        <v>1884</v>
      </c>
    </row>
    <row r="377" spans="5:9" s="755" customFormat="1" ht="22.5" x14ac:dyDescent="0.25">
      <c r="E377" s="1134" t="s">
        <v>1825</v>
      </c>
      <c r="F377" s="285" t="s">
        <v>1917</v>
      </c>
      <c r="G377" s="913" t="s">
        <v>25</v>
      </c>
      <c r="H377" s="293" t="s">
        <v>2650</v>
      </c>
      <c r="I377" s="1114" t="s">
        <v>1863</v>
      </c>
    </row>
    <row r="378" spans="5:9" s="755" customFormat="1" ht="22.5" x14ac:dyDescent="0.25">
      <c r="E378" s="285" t="s">
        <v>1972</v>
      </c>
      <c r="F378" s="285" t="s">
        <v>1917</v>
      </c>
      <c r="G378" s="285" t="s">
        <v>1838</v>
      </c>
      <c r="H378" s="293" t="s">
        <v>2650</v>
      </c>
      <c r="I378" s="285" t="s">
        <v>1885</v>
      </c>
    </row>
    <row r="379" spans="5:9" s="755" customFormat="1" ht="33.75" x14ac:dyDescent="0.25">
      <c r="E379" s="285" t="s">
        <v>1976</v>
      </c>
      <c r="F379" s="285" t="s">
        <v>1917</v>
      </c>
      <c r="G379" s="1181" t="s">
        <v>2181</v>
      </c>
      <c r="H379" s="293" t="s">
        <v>2650</v>
      </c>
      <c r="I379" s="1180"/>
    </row>
    <row r="380" spans="5:9" s="755" customFormat="1" ht="22.5" x14ac:dyDescent="0.25">
      <c r="E380" s="285" t="s">
        <v>2189</v>
      </c>
      <c r="F380" s="285" t="s">
        <v>1918</v>
      </c>
      <c r="G380" s="285" t="s">
        <v>1837</v>
      </c>
      <c r="H380" s="756" t="s">
        <v>322</v>
      </c>
      <c r="I380" s="780"/>
    </row>
    <row r="381" spans="5:9" s="755" customFormat="1" ht="22.5" x14ac:dyDescent="0.25">
      <c r="E381" s="285" t="s">
        <v>1972</v>
      </c>
      <c r="F381" s="285" t="s">
        <v>1918</v>
      </c>
      <c r="G381" s="1114" t="s">
        <v>1837</v>
      </c>
      <c r="H381" s="293" t="s">
        <v>322</v>
      </c>
      <c r="I381" s="781"/>
    </row>
    <row r="382" spans="5:9" s="755" customFormat="1" ht="33.75" x14ac:dyDescent="0.25">
      <c r="E382" s="285" t="s">
        <v>1976</v>
      </c>
      <c r="F382" s="285" t="s">
        <v>1918</v>
      </c>
      <c r="G382" s="1114" t="s">
        <v>1837</v>
      </c>
      <c r="H382" s="293" t="s">
        <v>322</v>
      </c>
      <c r="I382" s="781"/>
    </row>
    <row r="383" spans="5:9" s="755" customFormat="1" ht="45" x14ac:dyDescent="0.25">
      <c r="E383" s="285" t="s">
        <v>1825</v>
      </c>
      <c r="F383" s="285" t="s">
        <v>1919</v>
      </c>
      <c r="G383" s="781"/>
      <c r="H383" s="765" t="s">
        <v>1216</v>
      </c>
      <c r="I383" s="1114" t="s">
        <v>1886</v>
      </c>
    </row>
    <row r="384" spans="5:9" s="755" customFormat="1" ht="44.25" customHeight="1" x14ac:dyDescent="0.25">
      <c r="E384" s="1134" t="s">
        <v>1825</v>
      </c>
      <c r="F384" s="285" t="s">
        <v>1919</v>
      </c>
      <c r="G384" s="913" t="s">
        <v>49</v>
      </c>
      <c r="H384" s="765" t="s">
        <v>1216</v>
      </c>
      <c r="I384" s="1114" t="s">
        <v>1863</v>
      </c>
    </row>
    <row r="385" spans="5:9" s="755" customFormat="1" ht="45" x14ac:dyDescent="0.25">
      <c r="E385" s="285" t="s">
        <v>2189</v>
      </c>
      <c r="F385" s="285" t="s">
        <v>1919</v>
      </c>
      <c r="G385" s="285" t="s">
        <v>1837</v>
      </c>
      <c r="H385" s="767" t="s">
        <v>1216</v>
      </c>
      <c r="I385" s="780"/>
    </row>
    <row r="386" spans="5:9" s="755" customFormat="1" ht="45" x14ac:dyDescent="0.25">
      <c r="E386" s="285" t="s">
        <v>1972</v>
      </c>
      <c r="F386" s="285" t="s">
        <v>1919</v>
      </c>
      <c r="G386" s="1114" t="s">
        <v>1838</v>
      </c>
      <c r="H386" s="765" t="s">
        <v>1216</v>
      </c>
      <c r="I386" s="1114" t="s">
        <v>1887</v>
      </c>
    </row>
    <row r="387" spans="5:9" s="755" customFormat="1" ht="34.5" customHeight="1" x14ac:dyDescent="0.25">
      <c r="E387" s="285" t="s">
        <v>1976</v>
      </c>
      <c r="F387" s="285" t="s">
        <v>1919</v>
      </c>
      <c r="G387" s="1181" t="s">
        <v>2181</v>
      </c>
      <c r="H387" s="767" t="s">
        <v>1216</v>
      </c>
      <c r="I387" s="1180"/>
    </row>
    <row r="388" spans="5:9" s="755" customFormat="1" ht="50.25" customHeight="1" x14ac:dyDescent="0.25">
      <c r="E388" s="285" t="s">
        <v>1974</v>
      </c>
      <c r="F388" s="285" t="s">
        <v>1920</v>
      </c>
      <c r="G388" s="1114" t="s">
        <v>1837</v>
      </c>
      <c r="H388" s="765" t="s">
        <v>1216</v>
      </c>
      <c r="I388" s="781"/>
    </row>
    <row r="389" spans="5:9" s="755" customFormat="1" ht="22.5" x14ac:dyDescent="0.25">
      <c r="E389" s="285" t="s">
        <v>1825</v>
      </c>
      <c r="F389" s="285" t="s">
        <v>1921</v>
      </c>
      <c r="G389" s="1114" t="s">
        <v>1837</v>
      </c>
      <c r="H389" s="738" t="s">
        <v>244</v>
      </c>
      <c r="I389" s="738"/>
    </row>
    <row r="390" spans="5:9" s="755" customFormat="1" ht="22.5" x14ac:dyDescent="0.25">
      <c r="E390" s="285" t="s">
        <v>2189</v>
      </c>
      <c r="F390" s="285" t="s">
        <v>1921</v>
      </c>
      <c r="G390" s="1172" t="s">
        <v>1837</v>
      </c>
      <c r="H390" s="285" t="s">
        <v>244</v>
      </c>
      <c r="I390" s="285"/>
    </row>
    <row r="391" spans="5:9" s="755" customFormat="1" ht="22.5" x14ac:dyDescent="0.25">
      <c r="E391" s="285" t="s">
        <v>1972</v>
      </c>
      <c r="F391" s="285" t="s">
        <v>1921</v>
      </c>
      <c r="G391" s="1114" t="s">
        <v>1838</v>
      </c>
      <c r="H391" s="738" t="s">
        <v>244</v>
      </c>
      <c r="I391" s="1114" t="s">
        <v>1888</v>
      </c>
    </row>
    <row r="392" spans="5:9" s="755" customFormat="1" ht="24.75" customHeight="1" x14ac:dyDescent="0.25">
      <c r="E392" s="285" t="s">
        <v>1973</v>
      </c>
      <c r="F392" s="285" t="s">
        <v>1921</v>
      </c>
      <c r="G392" s="1181" t="s">
        <v>2181</v>
      </c>
      <c r="H392" s="285" t="s">
        <v>244</v>
      </c>
      <c r="I392" s="1180"/>
    </row>
    <row r="393" spans="5:9" s="755" customFormat="1" ht="30" customHeight="1" x14ac:dyDescent="0.25">
      <c r="E393" s="1455" t="s">
        <v>1977</v>
      </c>
      <c r="F393" s="1455" t="s">
        <v>2664</v>
      </c>
      <c r="G393" s="1455" t="s">
        <v>2665</v>
      </c>
      <c r="H393" s="1455" t="s">
        <v>5</v>
      </c>
      <c r="I393" s="293"/>
    </row>
    <row r="394" spans="5:9" s="755" customFormat="1" ht="24" customHeight="1" x14ac:dyDescent="0.25">
      <c r="E394" s="1375"/>
      <c r="F394" s="1375"/>
      <c r="G394" s="1374"/>
      <c r="H394" s="1374"/>
      <c r="I394" s="293"/>
    </row>
    <row r="395" spans="5:9" s="755" customFormat="1" ht="22.5" x14ac:dyDescent="0.25">
      <c r="E395" s="285" t="s">
        <v>2189</v>
      </c>
      <c r="F395" s="285" t="s">
        <v>1922</v>
      </c>
      <c r="G395" s="285" t="s">
        <v>1837</v>
      </c>
      <c r="H395" s="285" t="s">
        <v>5</v>
      </c>
      <c r="I395" s="756"/>
    </row>
    <row r="396" spans="5:9" s="755" customFormat="1" ht="22.5" x14ac:dyDescent="0.25">
      <c r="E396" s="285" t="s">
        <v>1972</v>
      </c>
      <c r="F396" s="285" t="s">
        <v>1922</v>
      </c>
      <c r="G396" s="285" t="s">
        <v>1838</v>
      </c>
      <c r="H396" s="285" t="s">
        <v>5</v>
      </c>
      <c r="I396" s="1181" t="s">
        <v>2192</v>
      </c>
    </row>
    <row r="397" spans="5:9" s="755" customFormat="1" ht="22.5" x14ac:dyDescent="0.25">
      <c r="E397" s="285" t="s">
        <v>1973</v>
      </c>
      <c r="F397" s="285" t="s">
        <v>1922</v>
      </c>
      <c r="G397" s="1181" t="s">
        <v>2181</v>
      </c>
      <c r="H397" s="285" t="s">
        <v>5</v>
      </c>
      <c r="I397" s="1180"/>
    </row>
    <row r="398" spans="5:9" s="755" customFormat="1" ht="51" customHeight="1" x14ac:dyDescent="0.25">
      <c r="E398" s="1172" t="s">
        <v>1825</v>
      </c>
      <c r="F398" s="285" t="s">
        <v>1923</v>
      </c>
      <c r="G398" s="1114" t="s">
        <v>1837</v>
      </c>
      <c r="H398" s="738" t="s">
        <v>320</v>
      </c>
      <c r="I398" s="293"/>
    </row>
    <row r="399" spans="5:9" s="755" customFormat="1" ht="45" x14ac:dyDescent="0.25">
      <c r="E399" s="285" t="s">
        <v>2189</v>
      </c>
      <c r="F399" s="285" t="s">
        <v>1923</v>
      </c>
      <c r="G399" s="285" t="s">
        <v>1838</v>
      </c>
      <c r="H399" s="285" t="s">
        <v>320</v>
      </c>
      <c r="I399" s="285" t="s">
        <v>2191</v>
      </c>
    </row>
    <row r="400" spans="5:9" s="755" customFormat="1" ht="45" x14ac:dyDescent="0.25">
      <c r="E400" s="1172" t="s">
        <v>1972</v>
      </c>
      <c r="F400" s="285" t="s">
        <v>1923</v>
      </c>
      <c r="G400" s="1114" t="s">
        <v>1838</v>
      </c>
      <c r="H400" s="738" t="s">
        <v>320</v>
      </c>
      <c r="I400" s="1114" t="s">
        <v>1889</v>
      </c>
    </row>
    <row r="401" spans="5:9" s="755" customFormat="1" ht="45" x14ac:dyDescent="0.25">
      <c r="E401" s="285" t="s">
        <v>1976</v>
      </c>
      <c r="F401" s="285" t="s">
        <v>1923</v>
      </c>
      <c r="G401" s="1181" t="s">
        <v>2181</v>
      </c>
      <c r="H401" s="285" t="s">
        <v>320</v>
      </c>
      <c r="I401" s="1180"/>
    </row>
    <row r="402" spans="5:9" s="755" customFormat="1" ht="45" x14ac:dyDescent="0.25">
      <c r="E402" s="1172" t="s">
        <v>1825</v>
      </c>
      <c r="F402" s="285" t="s">
        <v>1924</v>
      </c>
      <c r="G402" s="1114" t="s">
        <v>1837</v>
      </c>
      <c r="H402" s="738" t="s">
        <v>320</v>
      </c>
      <c r="I402" s="293"/>
    </row>
    <row r="403" spans="5:9" s="755" customFormat="1" ht="45" x14ac:dyDescent="0.25">
      <c r="E403" s="285" t="s">
        <v>2189</v>
      </c>
      <c r="F403" s="285" t="s">
        <v>1924</v>
      </c>
      <c r="G403" s="285" t="s">
        <v>1838</v>
      </c>
      <c r="H403" s="285" t="s">
        <v>320</v>
      </c>
      <c r="I403" s="285" t="s">
        <v>2190</v>
      </c>
    </row>
    <row r="404" spans="5:9" s="755" customFormat="1" ht="45" x14ac:dyDescent="0.25">
      <c r="E404" s="1172" t="s">
        <v>1972</v>
      </c>
      <c r="F404" s="285" t="s">
        <v>1924</v>
      </c>
      <c r="G404" s="1114" t="s">
        <v>1838</v>
      </c>
      <c r="H404" s="916" t="s">
        <v>320</v>
      </c>
      <c r="I404" s="1114" t="s">
        <v>1877</v>
      </c>
    </row>
    <row r="405" spans="5:9" s="755" customFormat="1" ht="45" x14ac:dyDescent="0.25">
      <c r="E405" s="285" t="s">
        <v>1973</v>
      </c>
      <c r="F405" s="285" t="s">
        <v>1924</v>
      </c>
      <c r="G405" s="1181" t="s">
        <v>2181</v>
      </c>
      <c r="H405" s="285" t="s">
        <v>320</v>
      </c>
      <c r="I405" s="1180"/>
    </row>
    <row r="406" spans="5:9" s="755" customFormat="1" ht="22.5" x14ac:dyDescent="0.25">
      <c r="E406" s="285" t="s">
        <v>1825</v>
      </c>
      <c r="F406" s="285" t="s">
        <v>1925</v>
      </c>
      <c r="G406" s="293"/>
      <c r="H406" s="916" t="s">
        <v>320</v>
      </c>
      <c r="I406" s="1114" t="s">
        <v>3468</v>
      </c>
    </row>
    <row r="407" spans="5:9" s="755" customFormat="1" ht="22.5" x14ac:dyDescent="0.25">
      <c r="E407" s="1134" t="s">
        <v>1825</v>
      </c>
      <c r="F407" s="285" t="s">
        <v>1925</v>
      </c>
      <c r="G407" s="913">
        <v>6</v>
      </c>
      <c r="H407" s="913" t="s">
        <v>320</v>
      </c>
      <c r="I407" s="1114" t="s">
        <v>1746</v>
      </c>
    </row>
    <row r="408" spans="5:9" s="755" customFormat="1" ht="47.25" customHeight="1" x14ac:dyDescent="0.25">
      <c r="E408" s="285" t="s">
        <v>2189</v>
      </c>
      <c r="F408" s="285" t="s">
        <v>1925</v>
      </c>
      <c r="G408" s="756"/>
      <c r="H408" s="285" t="s">
        <v>320</v>
      </c>
      <c r="I408" s="1845" t="s">
        <v>3477</v>
      </c>
    </row>
    <row r="409" spans="5:9" s="755" customFormat="1" ht="22.5" x14ac:dyDescent="0.25">
      <c r="E409" s="285" t="s">
        <v>2189</v>
      </c>
      <c r="F409" s="285" t="s">
        <v>1925</v>
      </c>
      <c r="G409" s="1172">
        <v>6</v>
      </c>
      <c r="H409" s="1172" t="s">
        <v>320</v>
      </c>
      <c r="I409" s="285" t="s">
        <v>1863</v>
      </c>
    </row>
    <row r="410" spans="5:9" s="755" customFormat="1" ht="22.5" x14ac:dyDescent="0.25">
      <c r="E410" s="285" t="s">
        <v>1972</v>
      </c>
      <c r="F410" s="285" t="s">
        <v>1925</v>
      </c>
      <c r="G410" s="1114" t="s">
        <v>1837</v>
      </c>
      <c r="H410" s="916" t="s">
        <v>320</v>
      </c>
      <c r="I410" s="781"/>
    </row>
    <row r="411" spans="5:9" s="755" customFormat="1" ht="22.5" x14ac:dyDescent="0.25">
      <c r="E411" s="285" t="s">
        <v>1973</v>
      </c>
      <c r="F411" s="285" t="s">
        <v>1925</v>
      </c>
      <c r="G411" s="1114" t="s">
        <v>1837</v>
      </c>
      <c r="H411" s="916" t="s">
        <v>320</v>
      </c>
      <c r="I411" s="781"/>
    </row>
    <row r="412" spans="5:9" s="755" customFormat="1" ht="22.5" x14ac:dyDescent="0.25">
      <c r="E412" s="756" t="s">
        <v>350</v>
      </c>
      <c r="F412" s="285" t="s">
        <v>1926</v>
      </c>
      <c r="G412" s="1112" t="s">
        <v>1837</v>
      </c>
      <c r="H412" s="916" t="s">
        <v>320</v>
      </c>
      <c r="I412" s="916"/>
    </row>
    <row r="413" spans="5:9" s="755" customFormat="1" ht="22.5" x14ac:dyDescent="0.25">
      <c r="E413" s="285" t="s">
        <v>1825</v>
      </c>
      <c r="F413" s="285" t="s">
        <v>1927</v>
      </c>
      <c r="G413" s="781"/>
      <c r="H413" s="916" t="s">
        <v>320</v>
      </c>
      <c r="I413" s="1114" t="s">
        <v>1890</v>
      </c>
    </row>
    <row r="414" spans="5:9" s="755" customFormat="1" ht="22.5" x14ac:dyDescent="0.25">
      <c r="E414" s="1134" t="s">
        <v>1825</v>
      </c>
      <c r="F414" s="285" t="s">
        <v>1927</v>
      </c>
      <c r="G414" s="913">
        <v>6</v>
      </c>
      <c r="H414" s="913" t="s">
        <v>320</v>
      </c>
      <c r="I414" s="1114" t="s">
        <v>1863</v>
      </c>
    </row>
    <row r="415" spans="5:9" s="755" customFormat="1" ht="22.5" x14ac:dyDescent="0.25">
      <c r="E415" s="285" t="s">
        <v>2189</v>
      </c>
      <c r="F415" s="285" t="s">
        <v>1927</v>
      </c>
      <c r="G415" s="1172" t="s">
        <v>1837</v>
      </c>
      <c r="H415" s="285" t="s">
        <v>320</v>
      </c>
      <c r="I415" s="756"/>
    </row>
    <row r="416" spans="5:9" s="755" customFormat="1" ht="22.5" customHeight="1" x14ac:dyDescent="0.25">
      <c r="E416" s="285" t="s">
        <v>1972</v>
      </c>
      <c r="F416" s="285" t="s">
        <v>1927</v>
      </c>
      <c r="G416" s="293"/>
      <c r="H416" s="916" t="s">
        <v>320</v>
      </c>
      <c r="I416" s="1114" t="s">
        <v>1890</v>
      </c>
    </row>
    <row r="417" spans="5:9" s="755" customFormat="1" ht="22.5" x14ac:dyDescent="0.25">
      <c r="E417" s="1134" t="s">
        <v>1972</v>
      </c>
      <c r="F417" s="285" t="s">
        <v>1927</v>
      </c>
      <c r="G417" s="913">
        <v>3</v>
      </c>
      <c r="H417" s="913" t="s">
        <v>320</v>
      </c>
      <c r="I417" s="1114" t="s">
        <v>1863</v>
      </c>
    </row>
    <row r="418" spans="5:9" s="755" customFormat="1" ht="26.25" customHeight="1" x14ac:dyDescent="0.25">
      <c r="E418" s="285" t="s">
        <v>1973</v>
      </c>
      <c r="F418" s="285" t="s">
        <v>1927</v>
      </c>
      <c r="G418" s="1112" t="s">
        <v>1837</v>
      </c>
      <c r="H418" s="916" t="s">
        <v>320</v>
      </c>
      <c r="I418" s="916"/>
    </row>
    <row r="419" spans="5:9" s="755" customFormat="1" ht="22.5" x14ac:dyDescent="0.25">
      <c r="E419" s="285" t="s">
        <v>1825</v>
      </c>
      <c r="F419" s="285" t="s">
        <v>1928</v>
      </c>
      <c r="G419" s="1112" t="s">
        <v>1837</v>
      </c>
      <c r="H419" s="916" t="s">
        <v>320</v>
      </c>
      <c r="I419" s="916"/>
    </row>
    <row r="420" spans="5:9" s="755" customFormat="1" ht="22.5" x14ac:dyDescent="0.25">
      <c r="E420" s="285" t="s">
        <v>2189</v>
      </c>
      <c r="F420" s="285" t="s">
        <v>1928</v>
      </c>
      <c r="G420" s="1112" t="s">
        <v>1837</v>
      </c>
      <c r="H420" s="285" t="s">
        <v>320</v>
      </c>
      <c r="I420" s="285"/>
    </row>
    <row r="421" spans="5:9" s="755" customFormat="1" ht="22.5" x14ac:dyDescent="0.25">
      <c r="E421" s="285" t="s">
        <v>1972</v>
      </c>
      <c r="F421" s="285" t="s">
        <v>1928</v>
      </c>
      <c r="G421" s="1112" t="s">
        <v>1837</v>
      </c>
      <c r="H421" s="738" t="s">
        <v>320</v>
      </c>
      <c r="I421" s="738"/>
    </row>
    <row r="422" spans="5:9" s="755" customFormat="1" ht="22.5" x14ac:dyDescent="0.25">
      <c r="E422" s="285" t="s">
        <v>1972</v>
      </c>
      <c r="F422" s="285" t="s">
        <v>1929</v>
      </c>
      <c r="G422" s="1112" t="s">
        <v>1837</v>
      </c>
      <c r="H422" s="738" t="s">
        <v>320</v>
      </c>
      <c r="I422" s="293"/>
    </row>
    <row r="423" spans="5:9" s="755" customFormat="1" ht="22.5" x14ac:dyDescent="0.25">
      <c r="E423" s="285" t="s">
        <v>1973</v>
      </c>
      <c r="F423" s="285" t="s">
        <v>1929</v>
      </c>
      <c r="G423" s="1112" t="s">
        <v>1837</v>
      </c>
      <c r="H423" s="738" t="s">
        <v>320</v>
      </c>
      <c r="I423" s="293"/>
    </row>
    <row r="424" spans="5:9" s="755" customFormat="1" ht="22.5" x14ac:dyDescent="0.25">
      <c r="E424" s="285" t="s">
        <v>1825</v>
      </c>
      <c r="F424" s="285" t="s">
        <v>1930</v>
      </c>
      <c r="G424" s="1114" t="s">
        <v>1837</v>
      </c>
      <c r="H424" s="738" t="s">
        <v>320</v>
      </c>
      <c r="I424" s="738"/>
    </row>
    <row r="425" spans="5:9" s="755" customFormat="1" ht="22.5" x14ac:dyDescent="0.25">
      <c r="E425" s="285" t="s">
        <v>1972</v>
      </c>
      <c r="F425" s="285" t="s">
        <v>1930</v>
      </c>
      <c r="G425" s="1114" t="s">
        <v>1837</v>
      </c>
      <c r="H425" s="738" t="s">
        <v>320</v>
      </c>
      <c r="I425" s="738"/>
    </row>
    <row r="426" spans="5:9" s="755" customFormat="1" ht="22.5" x14ac:dyDescent="0.25">
      <c r="E426" s="285" t="s">
        <v>1973</v>
      </c>
      <c r="F426" s="285" t="s">
        <v>1930</v>
      </c>
      <c r="G426" s="1114" t="s">
        <v>1837</v>
      </c>
      <c r="H426" s="738" t="s">
        <v>320</v>
      </c>
      <c r="I426" s="738"/>
    </row>
    <row r="427" spans="5:9" s="755" customFormat="1" ht="33.75" x14ac:dyDescent="0.25">
      <c r="E427" s="285" t="s">
        <v>1825</v>
      </c>
      <c r="F427" s="285" t="s">
        <v>1931</v>
      </c>
      <c r="G427" s="1114" t="s">
        <v>1837</v>
      </c>
      <c r="H427" s="738" t="s">
        <v>320</v>
      </c>
      <c r="I427" s="293"/>
    </row>
    <row r="428" spans="5:9" s="755" customFormat="1" ht="33.75" x14ac:dyDescent="0.25">
      <c r="E428" s="285" t="s">
        <v>1972</v>
      </c>
      <c r="F428" s="285" t="s">
        <v>1931</v>
      </c>
      <c r="G428" s="1114" t="s">
        <v>1837</v>
      </c>
      <c r="H428" s="738" t="s">
        <v>320</v>
      </c>
      <c r="I428" s="293"/>
    </row>
    <row r="429" spans="5:9" s="755" customFormat="1" ht="33.75" x14ac:dyDescent="0.25">
      <c r="E429" s="285" t="s">
        <v>1973</v>
      </c>
      <c r="F429" s="285" t="s">
        <v>1931</v>
      </c>
      <c r="G429" s="1114" t="s">
        <v>1837</v>
      </c>
      <c r="H429" s="738" t="s">
        <v>320</v>
      </c>
      <c r="I429" s="293"/>
    </row>
    <row r="430" spans="5:9" s="755" customFormat="1" ht="22.5" x14ac:dyDescent="0.25">
      <c r="E430" s="1134" t="s">
        <v>1974</v>
      </c>
      <c r="F430" s="285" t="s">
        <v>1932</v>
      </c>
      <c r="G430" s="1112" t="s">
        <v>1837</v>
      </c>
      <c r="H430" s="738" t="s">
        <v>320</v>
      </c>
      <c r="I430" s="738"/>
    </row>
    <row r="431" spans="5:9" s="755" customFormat="1" ht="22.5" x14ac:dyDescent="0.25">
      <c r="E431" s="1134" t="s">
        <v>1974</v>
      </c>
      <c r="F431" s="285" t="s">
        <v>1933</v>
      </c>
      <c r="G431" s="1112" t="s">
        <v>1837</v>
      </c>
      <c r="H431" s="738" t="s">
        <v>312</v>
      </c>
      <c r="I431" s="738"/>
    </row>
    <row r="432" spans="5:9" s="755" customFormat="1" ht="22.5" x14ac:dyDescent="0.25">
      <c r="E432" s="1134" t="s">
        <v>1974</v>
      </c>
      <c r="F432" s="1929" t="s">
        <v>1934</v>
      </c>
      <c r="G432" s="1897" t="s">
        <v>1837</v>
      </c>
      <c r="H432" s="1928" t="s">
        <v>53</v>
      </c>
      <c r="I432" s="1928"/>
    </row>
    <row r="433" spans="5:9" s="755" customFormat="1" ht="22.5" x14ac:dyDescent="0.25">
      <c r="E433" s="1134" t="s">
        <v>1974</v>
      </c>
      <c r="F433" s="1929"/>
      <c r="G433" s="1897"/>
      <c r="H433" s="1928"/>
      <c r="I433" s="1928"/>
    </row>
    <row r="434" spans="5:9" s="755" customFormat="1" ht="22.5" x14ac:dyDescent="0.25">
      <c r="E434" s="1134" t="s">
        <v>1974</v>
      </c>
      <c r="F434" s="285" t="s">
        <v>1935</v>
      </c>
      <c r="G434" s="1112" t="s">
        <v>1837</v>
      </c>
      <c r="H434" s="738" t="s">
        <v>328</v>
      </c>
      <c r="I434" s="738"/>
    </row>
    <row r="435" spans="5:9" s="755" customFormat="1" ht="45" x14ac:dyDescent="0.25">
      <c r="E435" s="1134" t="s">
        <v>1974</v>
      </c>
      <c r="F435" s="285" t="s">
        <v>1936</v>
      </c>
      <c r="G435" s="1112" t="s">
        <v>1837</v>
      </c>
      <c r="H435" s="738" t="s">
        <v>1</v>
      </c>
      <c r="I435" s="738"/>
    </row>
    <row r="436" spans="5:9" s="755" customFormat="1" ht="22.5" x14ac:dyDescent="0.25">
      <c r="E436" s="1134" t="s">
        <v>1974</v>
      </c>
      <c r="F436" s="285" t="s">
        <v>1937</v>
      </c>
      <c r="G436" s="1112" t="s">
        <v>1837</v>
      </c>
      <c r="H436" s="738" t="s">
        <v>312</v>
      </c>
      <c r="I436" s="738"/>
    </row>
    <row r="437" spans="5:9" s="755" customFormat="1" ht="22.5" x14ac:dyDescent="0.25">
      <c r="E437" s="1134" t="s">
        <v>1974</v>
      </c>
      <c r="F437" s="285" t="s">
        <v>1938</v>
      </c>
      <c r="G437" s="1112" t="s">
        <v>1837</v>
      </c>
      <c r="H437" s="738" t="s">
        <v>312</v>
      </c>
      <c r="I437" s="738"/>
    </row>
    <row r="438" spans="5:9" s="755" customFormat="1" ht="22.5" x14ac:dyDescent="0.25">
      <c r="E438" s="1134" t="s">
        <v>1974</v>
      </c>
      <c r="F438" s="285" t="s">
        <v>1939</v>
      </c>
      <c r="G438" s="1112" t="s">
        <v>1837</v>
      </c>
      <c r="H438" s="738" t="s">
        <v>329</v>
      </c>
      <c r="I438" s="738"/>
    </row>
    <row r="439" spans="5:9" s="755" customFormat="1" ht="22.5" x14ac:dyDescent="0.25">
      <c r="E439" s="1134" t="s">
        <v>1974</v>
      </c>
      <c r="F439" s="817" t="s">
        <v>1940</v>
      </c>
      <c r="G439" s="1112" t="s">
        <v>1837</v>
      </c>
      <c r="H439" s="738" t="s">
        <v>320</v>
      </c>
      <c r="I439" s="738"/>
    </row>
    <row r="440" spans="5:9" s="755" customFormat="1" ht="22.5" hidden="1" x14ac:dyDescent="0.25">
      <c r="E440" s="1134" t="s">
        <v>1974</v>
      </c>
      <c r="F440" s="285"/>
      <c r="G440" s="739"/>
      <c r="H440" s="738"/>
      <c r="I440" s="738"/>
    </row>
    <row r="441" spans="5:9" s="755" customFormat="1" ht="22.5" x14ac:dyDescent="0.25">
      <c r="E441" s="1134" t="s">
        <v>1974</v>
      </c>
      <c r="F441" s="285" t="s">
        <v>1941</v>
      </c>
      <c r="G441" s="1112" t="s">
        <v>1837</v>
      </c>
      <c r="H441" s="738" t="s">
        <v>312</v>
      </c>
      <c r="I441" s="738"/>
    </row>
    <row r="442" spans="5:9" s="755" customFormat="1" ht="22.5" x14ac:dyDescent="0.25">
      <c r="E442" s="1134" t="s">
        <v>1974</v>
      </c>
      <c r="F442" s="285" t="s">
        <v>1942</v>
      </c>
      <c r="G442" s="1112" t="s">
        <v>1837</v>
      </c>
      <c r="H442" s="738" t="s">
        <v>330</v>
      </c>
      <c r="I442" s="738"/>
    </row>
    <row r="443" spans="5:9" s="755" customFormat="1" ht="22.5" x14ac:dyDescent="0.25">
      <c r="E443" s="1134" t="s">
        <v>1974</v>
      </c>
      <c r="F443" s="285" t="s">
        <v>1943</v>
      </c>
      <c r="G443" s="1112" t="s">
        <v>1837</v>
      </c>
      <c r="H443" s="738" t="s">
        <v>328</v>
      </c>
      <c r="I443" s="738"/>
    </row>
    <row r="444" spans="5:9" s="755" customFormat="1" ht="22.5" x14ac:dyDescent="0.25">
      <c r="E444" s="1134" t="s">
        <v>1974</v>
      </c>
      <c r="F444" s="285" t="s">
        <v>1944</v>
      </c>
      <c r="G444" s="1112" t="s">
        <v>1837</v>
      </c>
      <c r="H444" s="738" t="s">
        <v>1</v>
      </c>
      <c r="I444" s="738"/>
    </row>
    <row r="445" spans="5:9" s="755" customFormat="1" ht="22.5" x14ac:dyDescent="0.25">
      <c r="E445" s="1134" t="s">
        <v>1974</v>
      </c>
      <c r="F445" s="285" t="s">
        <v>1945</v>
      </c>
      <c r="G445" s="1112" t="s">
        <v>1837</v>
      </c>
      <c r="H445" s="738" t="s">
        <v>312</v>
      </c>
      <c r="I445" s="738"/>
    </row>
    <row r="446" spans="5:9" s="755" customFormat="1" ht="22.5" x14ac:dyDescent="0.25">
      <c r="E446" s="1134" t="s">
        <v>1974</v>
      </c>
      <c r="F446" s="285" t="s">
        <v>1946</v>
      </c>
      <c r="G446" s="1112" t="s">
        <v>1837</v>
      </c>
      <c r="H446" s="738" t="s">
        <v>312</v>
      </c>
      <c r="I446" s="738"/>
    </row>
    <row r="447" spans="5:9" s="755" customFormat="1" ht="22.5" x14ac:dyDescent="0.25">
      <c r="E447" s="1134" t="s">
        <v>1974</v>
      </c>
      <c r="F447" s="285" t="s">
        <v>1947</v>
      </c>
      <c r="G447" s="1112" t="s">
        <v>1837</v>
      </c>
      <c r="H447" s="738" t="s">
        <v>329</v>
      </c>
      <c r="I447" s="738"/>
    </row>
    <row r="448" spans="5:9" ht="22.5" x14ac:dyDescent="0.25">
      <c r="E448" s="1134" t="s">
        <v>1974</v>
      </c>
      <c r="F448" s="285" t="s">
        <v>1948</v>
      </c>
      <c r="G448" s="1111" t="s">
        <v>1837</v>
      </c>
      <c r="H448" s="285" t="s">
        <v>320</v>
      </c>
      <c r="I448" s="285"/>
    </row>
    <row r="449" spans="5:9" ht="22.5" x14ac:dyDescent="0.25">
      <c r="E449" s="1134" t="s">
        <v>1974</v>
      </c>
      <c r="F449" s="285" t="s">
        <v>1949</v>
      </c>
      <c r="G449" s="1111" t="s">
        <v>1837</v>
      </c>
      <c r="H449" s="285" t="s">
        <v>312</v>
      </c>
      <c r="I449" s="285"/>
    </row>
    <row r="450" spans="5:9" ht="22.5" x14ac:dyDescent="0.25">
      <c r="E450" s="1134" t="s">
        <v>1974</v>
      </c>
      <c r="F450" s="285" t="s">
        <v>1950</v>
      </c>
      <c r="G450" s="1111" t="s">
        <v>1837</v>
      </c>
      <c r="H450" s="285" t="s">
        <v>53</v>
      </c>
      <c r="I450" s="285"/>
    </row>
    <row r="451" spans="5:9" ht="22.5" x14ac:dyDescent="0.25">
      <c r="E451" s="1134" t="s">
        <v>1974</v>
      </c>
      <c r="F451" s="285" t="s">
        <v>1951</v>
      </c>
      <c r="G451" s="285" t="s">
        <v>1837</v>
      </c>
      <c r="H451" s="285" t="s">
        <v>331</v>
      </c>
      <c r="I451" s="285"/>
    </row>
    <row r="452" spans="5:9" ht="45" x14ac:dyDescent="0.25">
      <c r="E452" s="1134" t="s">
        <v>1974</v>
      </c>
      <c r="F452" s="285" t="s">
        <v>1952</v>
      </c>
      <c r="G452" s="285" t="s">
        <v>1837</v>
      </c>
      <c r="H452" s="285" t="s">
        <v>1</v>
      </c>
      <c r="I452" s="285"/>
    </row>
    <row r="453" spans="5:9" ht="33.75" x14ac:dyDescent="0.25">
      <c r="E453" s="1134" t="s">
        <v>1974</v>
      </c>
      <c r="F453" s="285" t="s">
        <v>1953</v>
      </c>
      <c r="G453" s="285" t="s">
        <v>1841</v>
      </c>
      <c r="H453" s="285" t="s">
        <v>312</v>
      </c>
      <c r="I453" s="285"/>
    </row>
    <row r="454" spans="5:9" ht="22.5" x14ac:dyDescent="0.25">
      <c r="E454" s="1134" t="s">
        <v>1974</v>
      </c>
      <c r="F454" s="285" t="s">
        <v>1954</v>
      </c>
      <c r="G454" s="285" t="s">
        <v>1837</v>
      </c>
      <c r="H454" s="285" t="s">
        <v>312</v>
      </c>
      <c r="I454" s="285"/>
    </row>
    <row r="455" spans="5:9" ht="33.75" x14ac:dyDescent="0.25">
      <c r="E455" s="1122" t="s">
        <v>1974</v>
      </c>
      <c r="F455" s="285" t="s">
        <v>1955</v>
      </c>
      <c r="G455" s="1111" t="s">
        <v>1837</v>
      </c>
      <c r="H455" s="286" t="s">
        <v>329</v>
      </c>
      <c r="I455" s="285"/>
    </row>
    <row r="456" spans="5:9" ht="22.5" x14ac:dyDescent="0.25">
      <c r="E456" s="1122" t="s">
        <v>1974</v>
      </c>
      <c r="F456" s="285" t="s">
        <v>1956</v>
      </c>
      <c r="G456" s="1111" t="s">
        <v>1837</v>
      </c>
      <c r="H456" s="286" t="s">
        <v>320</v>
      </c>
      <c r="I456" s="285"/>
    </row>
    <row r="457" spans="5:9" ht="22.5" x14ac:dyDescent="0.25">
      <c r="E457" s="1122" t="s">
        <v>1974</v>
      </c>
      <c r="F457" s="285" t="s">
        <v>1957</v>
      </c>
      <c r="G457" s="1111" t="s">
        <v>1837</v>
      </c>
      <c r="H457" s="286" t="s">
        <v>312</v>
      </c>
      <c r="I457" s="285"/>
    </row>
    <row r="458" spans="5:9" ht="22.5" x14ac:dyDescent="0.25">
      <c r="E458" s="1122" t="s">
        <v>1974</v>
      </c>
      <c r="F458" s="285" t="s">
        <v>1958</v>
      </c>
      <c r="G458" s="1111" t="s">
        <v>1837</v>
      </c>
      <c r="H458" s="286" t="s">
        <v>22</v>
      </c>
      <c r="I458" s="285"/>
    </row>
    <row r="459" spans="5:9" ht="22.5" x14ac:dyDescent="0.25">
      <c r="E459" s="1122" t="s">
        <v>1974</v>
      </c>
      <c r="F459" s="285" t="s">
        <v>1959</v>
      </c>
      <c r="G459" s="1111" t="s">
        <v>1837</v>
      </c>
      <c r="H459" s="286" t="s">
        <v>331</v>
      </c>
      <c r="I459" s="285"/>
    </row>
    <row r="460" spans="5:9" ht="33.75" x14ac:dyDescent="0.25">
      <c r="E460" s="1122" t="s">
        <v>1974</v>
      </c>
      <c r="F460" s="285" t="s">
        <v>1960</v>
      </c>
      <c r="G460" s="1111" t="s">
        <v>1841</v>
      </c>
      <c r="H460" s="286" t="s">
        <v>1</v>
      </c>
      <c r="I460" s="285"/>
    </row>
    <row r="461" spans="5:9" ht="22.5" x14ac:dyDescent="0.25">
      <c r="E461" s="1122" t="s">
        <v>1974</v>
      </c>
      <c r="F461" s="285" t="s">
        <v>1961</v>
      </c>
      <c r="G461" s="1111" t="s">
        <v>1837</v>
      </c>
      <c r="H461" s="286" t="s">
        <v>312</v>
      </c>
      <c r="I461" s="285"/>
    </row>
    <row r="462" spans="5:9" ht="22.5" x14ac:dyDescent="0.25">
      <c r="E462" s="1122" t="s">
        <v>1974</v>
      </c>
      <c r="F462" s="285" t="s">
        <v>1962</v>
      </c>
      <c r="G462" s="1111" t="s">
        <v>1837</v>
      </c>
      <c r="H462" s="286" t="s">
        <v>312</v>
      </c>
      <c r="I462" s="285"/>
    </row>
    <row r="463" spans="5:9" ht="22.5" x14ac:dyDescent="0.25">
      <c r="E463" s="1122" t="s">
        <v>1974</v>
      </c>
      <c r="F463" s="285" t="s">
        <v>1963</v>
      </c>
      <c r="G463" s="1111" t="s">
        <v>1837</v>
      </c>
      <c r="H463" s="286" t="s">
        <v>329</v>
      </c>
      <c r="I463" s="285"/>
    </row>
    <row r="464" spans="5:9" ht="22.5" x14ac:dyDescent="0.25">
      <c r="E464" s="1122" t="s">
        <v>1974</v>
      </c>
      <c r="F464" s="285" t="s">
        <v>1964</v>
      </c>
      <c r="G464" s="1111" t="s">
        <v>1837</v>
      </c>
      <c r="H464" s="286" t="s">
        <v>320</v>
      </c>
      <c r="I464" s="285"/>
    </row>
    <row r="465" spans="5:9" ht="22.5" x14ac:dyDescent="0.25">
      <c r="E465" s="1122" t="s">
        <v>1974</v>
      </c>
      <c r="F465" s="285" t="s">
        <v>3473</v>
      </c>
      <c r="G465" s="1111" t="s">
        <v>1837</v>
      </c>
      <c r="H465" s="286" t="s">
        <v>312</v>
      </c>
      <c r="I465" s="285"/>
    </row>
    <row r="466" spans="5:9" ht="22.5" x14ac:dyDescent="0.25">
      <c r="E466" s="1122" t="s">
        <v>1974</v>
      </c>
      <c r="F466" s="1143" t="s">
        <v>1965</v>
      </c>
      <c r="G466" s="1112" t="s">
        <v>1837</v>
      </c>
      <c r="H466" s="922" t="s">
        <v>333</v>
      </c>
      <c r="I466" s="916"/>
    </row>
    <row r="467" spans="5:9" ht="22.5" x14ac:dyDescent="0.25">
      <c r="E467" s="1122" t="s">
        <v>1974</v>
      </c>
      <c r="F467" s="1114" t="s">
        <v>1966</v>
      </c>
      <c r="G467" s="913"/>
      <c r="H467" s="913" t="s">
        <v>320</v>
      </c>
      <c r="I467" s="1114" t="s">
        <v>3475</v>
      </c>
    </row>
    <row r="468" spans="5:9" ht="22.5" x14ac:dyDescent="0.25">
      <c r="E468" s="1122" t="s">
        <v>1974</v>
      </c>
      <c r="F468" s="1114" t="s">
        <v>1966</v>
      </c>
      <c r="G468" s="913" t="s">
        <v>57</v>
      </c>
      <c r="H468" s="913" t="s">
        <v>320</v>
      </c>
      <c r="I468" s="1114" t="s">
        <v>1863</v>
      </c>
    </row>
    <row r="469" spans="5:9" ht="22.5" x14ac:dyDescent="0.25">
      <c r="E469" s="1122" t="s">
        <v>1974</v>
      </c>
      <c r="F469" s="1114" t="s">
        <v>1967</v>
      </c>
      <c r="G469" s="913"/>
      <c r="H469" s="913" t="s">
        <v>320</v>
      </c>
      <c r="I469" s="1114" t="s">
        <v>3456</v>
      </c>
    </row>
    <row r="470" spans="5:9" ht="22.5" x14ac:dyDescent="0.25">
      <c r="E470" s="1122" t="s">
        <v>1974</v>
      </c>
      <c r="F470" s="1114" t="s">
        <v>1967</v>
      </c>
      <c r="G470" s="913" t="s">
        <v>45</v>
      </c>
      <c r="H470" s="913" t="s">
        <v>320</v>
      </c>
      <c r="I470" s="1114" t="s">
        <v>1863</v>
      </c>
    </row>
    <row r="471" spans="5:9" ht="22.5" x14ac:dyDescent="0.25">
      <c r="E471" s="1122" t="s">
        <v>1974</v>
      </c>
      <c r="F471" s="1114" t="s">
        <v>1968</v>
      </c>
      <c r="G471" s="913"/>
      <c r="H471" s="913" t="s">
        <v>320</v>
      </c>
      <c r="I471" s="1114" t="s">
        <v>1891</v>
      </c>
    </row>
    <row r="472" spans="5:9" ht="22.5" x14ac:dyDescent="0.25">
      <c r="E472" s="1122" t="s">
        <v>1974</v>
      </c>
      <c r="F472" s="1114" t="s">
        <v>1968</v>
      </c>
      <c r="G472" s="913" t="s">
        <v>57</v>
      </c>
      <c r="H472" s="913" t="s">
        <v>320</v>
      </c>
      <c r="I472" s="1114" t="s">
        <v>1863</v>
      </c>
    </row>
    <row r="473" spans="5:9" ht="22.5" x14ac:dyDescent="0.25">
      <c r="E473" s="1122" t="s">
        <v>1974</v>
      </c>
      <c r="F473" s="1114" t="s">
        <v>1969</v>
      </c>
      <c r="G473" s="1112" t="s">
        <v>1837</v>
      </c>
      <c r="H473" s="913" t="s">
        <v>320</v>
      </c>
      <c r="I473" s="916"/>
    </row>
    <row r="474" spans="5:9" ht="22.5" x14ac:dyDescent="0.25">
      <c r="E474" s="1122" t="s">
        <v>1974</v>
      </c>
      <c r="F474" s="1114" t="s">
        <v>1970</v>
      </c>
      <c r="G474" s="913"/>
      <c r="H474" s="913" t="s">
        <v>320</v>
      </c>
      <c r="I474" s="1114" t="s">
        <v>1892</v>
      </c>
    </row>
    <row r="475" spans="5:9" ht="22.5" x14ac:dyDescent="0.25">
      <c r="E475" s="1122" t="s">
        <v>1974</v>
      </c>
      <c r="F475" s="1114" t="s">
        <v>1970</v>
      </c>
      <c r="G475" s="913" t="s">
        <v>57</v>
      </c>
      <c r="H475" s="913" t="s">
        <v>320</v>
      </c>
      <c r="I475" s="1114" t="s">
        <v>1863</v>
      </c>
    </row>
    <row r="476" spans="5:9" ht="22.5" x14ac:dyDescent="0.25">
      <c r="E476" s="1122" t="s">
        <v>1974</v>
      </c>
      <c r="F476" s="1114" t="s">
        <v>1971</v>
      </c>
      <c r="G476" s="1112" t="s">
        <v>1842</v>
      </c>
      <c r="H476" s="913"/>
      <c r="I476" s="916"/>
    </row>
    <row r="477" spans="5:9" x14ac:dyDescent="0.25">
      <c r="E477" s="144"/>
      <c r="F477" s="145"/>
      <c r="G477" s="146"/>
      <c r="H477" s="146"/>
      <c r="I477" s="145"/>
    </row>
    <row r="478" spans="5:9" ht="25.5" customHeight="1" x14ac:dyDescent="0.25">
      <c r="E478" s="1930" t="s">
        <v>1825</v>
      </c>
      <c r="F478" s="147" t="s">
        <v>1980</v>
      </c>
      <c r="G478" s="148">
        <v>3</v>
      </c>
      <c r="H478" s="1933"/>
      <c r="I478" s="1914" t="s">
        <v>3457</v>
      </c>
    </row>
    <row r="479" spans="5:9" ht="24" customHeight="1" x14ac:dyDescent="0.25">
      <c r="E479" s="1931"/>
      <c r="F479" s="147" t="s">
        <v>1981</v>
      </c>
      <c r="G479" s="148">
        <v>4</v>
      </c>
      <c r="H479" s="1934"/>
      <c r="I479" s="1915"/>
    </row>
    <row r="480" spans="5:9" ht="23.25" customHeight="1" x14ac:dyDescent="0.25">
      <c r="E480" s="1931"/>
      <c r="F480" s="147" t="s">
        <v>1982</v>
      </c>
      <c r="G480" s="148">
        <v>1955</v>
      </c>
      <c r="H480" s="1934"/>
      <c r="I480" s="1915"/>
    </row>
    <row r="481" spans="5:9" x14ac:dyDescent="0.25">
      <c r="E481" s="1932"/>
      <c r="F481" s="740" t="s">
        <v>98</v>
      </c>
      <c r="G481" s="740" t="s">
        <v>363</v>
      </c>
      <c r="H481" s="1935"/>
      <c r="I481" s="1915"/>
    </row>
    <row r="482" spans="5:9" ht="22.5" x14ac:dyDescent="0.25">
      <c r="E482" s="1901" t="s">
        <v>1825</v>
      </c>
      <c r="F482" s="285" t="s">
        <v>1980</v>
      </c>
      <c r="G482" s="286">
        <v>3</v>
      </c>
      <c r="H482" s="1916"/>
      <c r="I482" s="1893" t="s">
        <v>3458</v>
      </c>
    </row>
    <row r="483" spans="5:9" ht="22.5" x14ac:dyDescent="0.25">
      <c r="E483" s="1902"/>
      <c r="F483" s="285" t="s">
        <v>1981</v>
      </c>
      <c r="G483" s="286">
        <v>4</v>
      </c>
      <c r="H483" s="1902"/>
      <c r="I483" s="1894"/>
    </row>
    <row r="484" spans="5:9" ht="22.5" x14ac:dyDescent="0.25">
      <c r="E484" s="1902"/>
      <c r="F484" s="285" t="s">
        <v>1982</v>
      </c>
      <c r="G484" s="286">
        <v>1955</v>
      </c>
      <c r="H484" s="1902"/>
      <c r="I484" s="1894"/>
    </row>
    <row r="485" spans="5:9" ht="22.5" x14ac:dyDescent="0.25">
      <c r="E485" s="1920"/>
      <c r="F485" s="285" t="s">
        <v>1983</v>
      </c>
      <c r="G485" s="286" t="s">
        <v>363</v>
      </c>
      <c r="H485" s="1920"/>
      <c r="I485" s="1894"/>
    </row>
    <row r="486" spans="5:9" ht="22.5" x14ac:dyDescent="0.25">
      <c r="E486" s="1917" t="s">
        <v>1825</v>
      </c>
      <c r="F486" s="342" t="s">
        <v>1984</v>
      </c>
      <c r="G486" s="782" t="s">
        <v>365</v>
      </c>
      <c r="H486" s="1892"/>
      <c r="I486" s="1917" t="s">
        <v>2013</v>
      </c>
    </row>
    <row r="487" spans="5:9" ht="22.5" x14ac:dyDescent="0.25">
      <c r="E487" s="1918"/>
      <c r="F487" s="342" t="s">
        <v>1985</v>
      </c>
      <c r="G487" s="783" t="s">
        <v>704</v>
      </c>
      <c r="H487" s="1892"/>
      <c r="I487" s="1918"/>
    </row>
    <row r="488" spans="5:9" ht="22.5" x14ac:dyDescent="0.25">
      <c r="E488" s="1917" t="s">
        <v>1825</v>
      </c>
      <c r="F488" s="147" t="s">
        <v>1984</v>
      </c>
      <c r="G488" s="784" t="s">
        <v>365</v>
      </c>
      <c r="H488" s="1913"/>
      <c r="I488" s="1914" t="s">
        <v>2014</v>
      </c>
    </row>
    <row r="489" spans="5:9" ht="22.5" x14ac:dyDescent="0.25">
      <c r="E489" s="1918"/>
      <c r="F489" s="147" t="s">
        <v>1912</v>
      </c>
      <c r="G489" s="785" t="s">
        <v>704</v>
      </c>
      <c r="H489" s="1913"/>
      <c r="I489" s="1915"/>
    </row>
    <row r="490" spans="5:9" ht="22.5" x14ac:dyDescent="0.25">
      <c r="E490" s="1917" t="s">
        <v>1825</v>
      </c>
      <c r="F490" s="342" t="s">
        <v>1984</v>
      </c>
      <c r="G490" s="782" t="s">
        <v>365</v>
      </c>
      <c r="H490" s="1892"/>
      <c r="I490" s="1917" t="s">
        <v>2015</v>
      </c>
    </row>
    <row r="491" spans="5:9" ht="22.5" x14ac:dyDescent="0.25">
      <c r="E491" s="1918"/>
      <c r="F491" s="342" t="s">
        <v>1909</v>
      </c>
      <c r="G491" s="783" t="s">
        <v>704</v>
      </c>
      <c r="H491" s="1892"/>
      <c r="I491" s="1918"/>
    </row>
    <row r="492" spans="5:9" ht="21.75" customHeight="1" x14ac:dyDescent="0.25">
      <c r="E492" s="1914" t="s">
        <v>1825</v>
      </c>
      <c r="F492" s="1137" t="s">
        <v>1984</v>
      </c>
      <c r="G492" s="784" t="s">
        <v>365</v>
      </c>
      <c r="H492" s="1921"/>
      <c r="I492" s="1914" t="s">
        <v>2016</v>
      </c>
    </row>
    <row r="493" spans="5:9" ht="22.5" x14ac:dyDescent="0.25">
      <c r="E493" s="1915"/>
      <c r="F493" s="1137" t="s">
        <v>1958</v>
      </c>
      <c r="G493" s="786" t="s">
        <v>22</v>
      </c>
      <c r="H493" s="1921"/>
      <c r="I493" s="1915"/>
    </row>
    <row r="494" spans="5:9" ht="22.5" x14ac:dyDescent="0.25">
      <c r="E494" s="1915"/>
      <c r="F494" s="1137" t="s">
        <v>1961</v>
      </c>
      <c r="G494" s="784" t="s">
        <v>704</v>
      </c>
      <c r="H494" s="1921"/>
      <c r="I494" s="1915"/>
    </row>
    <row r="495" spans="5:9" ht="22.5" x14ac:dyDescent="0.25">
      <c r="E495" s="1914" t="s">
        <v>1825</v>
      </c>
      <c r="F495" s="1136" t="s">
        <v>1984</v>
      </c>
      <c r="G495" s="290" t="s">
        <v>365</v>
      </c>
      <c r="H495" s="1900"/>
      <c r="I495" s="1893" t="s">
        <v>2017</v>
      </c>
    </row>
    <row r="496" spans="5:9" ht="22.5" x14ac:dyDescent="0.25">
      <c r="E496" s="1915"/>
      <c r="F496" s="342" t="s">
        <v>1942</v>
      </c>
      <c r="G496" s="143" t="s">
        <v>22</v>
      </c>
      <c r="H496" s="1900"/>
      <c r="I496" s="1894"/>
    </row>
    <row r="497" spans="4:9" ht="22.5" x14ac:dyDescent="0.25">
      <c r="E497" s="1915"/>
      <c r="F497" s="342" t="s">
        <v>1945</v>
      </c>
      <c r="G497" s="290" t="s">
        <v>704</v>
      </c>
      <c r="H497" s="1900"/>
      <c r="I497" s="1894"/>
    </row>
    <row r="498" spans="4:9" ht="22.5" x14ac:dyDescent="0.25">
      <c r="E498" s="1914" t="s">
        <v>1825</v>
      </c>
      <c r="F498" s="1137" t="s">
        <v>1984</v>
      </c>
      <c r="G498" s="784" t="s">
        <v>365</v>
      </c>
      <c r="H498" s="1921"/>
      <c r="I498" s="1914" t="s">
        <v>2018</v>
      </c>
    </row>
    <row r="499" spans="4:9" ht="22.5" x14ac:dyDescent="0.25">
      <c r="E499" s="1915"/>
      <c r="F499" s="1137" t="s">
        <v>1950</v>
      </c>
      <c r="G499" s="786" t="s">
        <v>53</v>
      </c>
      <c r="H499" s="1921"/>
      <c r="I499" s="1915"/>
    </row>
    <row r="500" spans="4:9" ht="22.5" x14ac:dyDescent="0.25">
      <c r="E500" s="1915"/>
      <c r="F500" s="787" t="s">
        <v>1953</v>
      </c>
      <c r="G500" s="784" t="s">
        <v>364</v>
      </c>
      <c r="H500" s="1921"/>
      <c r="I500" s="1915"/>
    </row>
    <row r="501" spans="4:9" ht="22.5" x14ac:dyDescent="0.25">
      <c r="E501" s="1914" t="s">
        <v>1825</v>
      </c>
      <c r="F501" s="1138" t="s">
        <v>1984</v>
      </c>
      <c r="G501" s="131" t="s">
        <v>365</v>
      </c>
      <c r="H501" s="1900"/>
      <c r="I501" s="1893" t="s">
        <v>2019</v>
      </c>
    </row>
    <row r="502" spans="4:9" ht="22.5" x14ac:dyDescent="0.25">
      <c r="E502" s="1915"/>
      <c r="F502" s="1139" t="s">
        <v>1987</v>
      </c>
      <c r="G502" s="94" t="s">
        <v>53</v>
      </c>
      <c r="H502" s="1900"/>
      <c r="I502" s="1894"/>
    </row>
    <row r="503" spans="4:9" ht="22.5" x14ac:dyDescent="0.25">
      <c r="E503" s="1915"/>
      <c r="F503" s="1139" t="s">
        <v>1988</v>
      </c>
      <c r="G503" s="131" t="s">
        <v>364</v>
      </c>
      <c r="H503" s="1900"/>
      <c r="I503" s="1894"/>
    </row>
    <row r="504" spans="4:9" ht="22.5" x14ac:dyDescent="0.25">
      <c r="E504" s="1890" t="s">
        <v>1825</v>
      </c>
      <c r="F504" s="294" t="s">
        <v>1989</v>
      </c>
      <c r="G504" s="151" t="s">
        <v>26</v>
      </c>
      <c r="H504" s="1896"/>
      <c r="I504" s="1890" t="s">
        <v>2020</v>
      </c>
    </row>
    <row r="505" spans="4:9" ht="22.5" x14ac:dyDescent="0.25">
      <c r="E505" s="1891"/>
      <c r="F505" s="294" t="s">
        <v>1991</v>
      </c>
      <c r="G505" s="151" t="s">
        <v>367</v>
      </c>
      <c r="H505" s="1896"/>
      <c r="I505" s="1891"/>
    </row>
    <row r="506" spans="4:9" ht="22.5" x14ac:dyDescent="0.25">
      <c r="E506" s="1890" t="s">
        <v>1825</v>
      </c>
      <c r="F506" s="285" t="s">
        <v>1989</v>
      </c>
      <c r="G506" s="782" t="s">
        <v>25</v>
      </c>
      <c r="H506" s="1892"/>
      <c r="I506" s="1917" t="s">
        <v>2021</v>
      </c>
    </row>
    <row r="507" spans="4:9" ht="22.5" x14ac:dyDescent="0.25">
      <c r="E507" s="1891"/>
      <c r="F507" s="285" t="s">
        <v>1991</v>
      </c>
      <c r="G507" s="149" t="s">
        <v>368</v>
      </c>
      <c r="H507" s="1892"/>
      <c r="I507" s="1918"/>
    </row>
    <row r="508" spans="4:9" ht="22.5" x14ac:dyDescent="0.25">
      <c r="E508" s="1890" t="s">
        <v>1825</v>
      </c>
      <c r="F508" s="294" t="s">
        <v>2471</v>
      </c>
      <c r="G508" s="788">
        <v>1</v>
      </c>
      <c r="H508" s="1896"/>
      <c r="I508" s="1890" t="s">
        <v>2022</v>
      </c>
    </row>
    <row r="509" spans="4:9" ht="22.5" x14ac:dyDescent="0.25">
      <c r="E509" s="1891"/>
      <c r="F509" s="294" t="s">
        <v>1992</v>
      </c>
      <c r="G509" s="789"/>
      <c r="H509" s="1896"/>
      <c r="I509" s="1891"/>
    </row>
    <row r="510" spans="4:9" ht="22.5" x14ac:dyDescent="0.25">
      <c r="E510" s="1890" t="s">
        <v>1825</v>
      </c>
      <c r="F510" s="285" t="s">
        <v>1992</v>
      </c>
      <c r="G510" s="143">
        <v>1</v>
      </c>
      <c r="H510" s="1895"/>
      <c r="I510" s="1893" t="s">
        <v>2023</v>
      </c>
    </row>
    <row r="511" spans="4:9" ht="22.5" x14ac:dyDescent="0.25">
      <c r="E511" s="1891"/>
      <c r="F511" s="285" t="s">
        <v>1908</v>
      </c>
      <c r="G511" s="780"/>
      <c r="H511" s="1895"/>
      <c r="I511" s="1894"/>
    </row>
    <row r="512" spans="4:9" ht="22.5" x14ac:dyDescent="0.25">
      <c r="D512" s="757"/>
      <c r="E512" s="1922" t="s">
        <v>1825</v>
      </c>
      <c r="F512" s="1139" t="s">
        <v>1989</v>
      </c>
      <c r="G512" s="914" t="s">
        <v>25</v>
      </c>
      <c r="H512" s="1909"/>
      <c r="I512" s="1922" t="s">
        <v>2024</v>
      </c>
    </row>
    <row r="513" spans="4:9" ht="22.5" x14ac:dyDescent="0.25">
      <c r="D513" s="757"/>
      <c r="E513" s="1923"/>
      <c r="F513" s="120" t="s">
        <v>1992</v>
      </c>
      <c r="G513" s="918">
        <v>1</v>
      </c>
      <c r="H513" s="1927"/>
      <c r="I513" s="1925"/>
    </row>
    <row r="514" spans="4:9" ht="22.5" x14ac:dyDescent="0.25">
      <c r="D514" s="757"/>
      <c r="E514" s="1924"/>
      <c r="F514" s="1139" t="s">
        <v>1908</v>
      </c>
      <c r="G514" s="293" t="s">
        <v>47</v>
      </c>
      <c r="H514" s="1910"/>
      <c r="I514" s="1926"/>
    </row>
    <row r="515" spans="4:9" ht="22.5" x14ac:dyDescent="0.25">
      <c r="E515" s="1890" t="s">
        <v>1825</v>
      </c>
      <c r="F515" s="147" t="s">
        <v>1993</v>
      </c>
      <c r="G515" s="788">
        <v>1</v>
      </c>
      <c r="H515" s="1919"/>
      <c r="I515" s="1890" t="s">
        <v>2025</v>
      </c>
    </row>
    <row r="516" spans="4:9" ht="22.5" x14ac:dyDescent="0.25">
      <c r="E516" s="1891"/>
      <c r="F516" s="147" t="s">
        <v>1994</v>
      </c>
      <c r="G516" s="151"/>
      <c r="H516" s="1919"/>
      <c r="I516" s="1891"/>
    </row>
    <row r="517" spans="4:9" s="762" customFormat="1" ht="27" customHeight="1" x14ac:dyDescent="0.25">
      <c r="E517" s="1901" t="s">
        <v>1825</v>
      </c>
      <c r="F517" s="285" t="s">
        <v>1990</v>
      </c>
      <c r="G517" s="976" t="s">
        <v>25</v>
      </c>
      <c r="H517" s="1916"/>
      <c r="I517" s="1901" t="s">
        <v>2026</v>
      </c>
    </row>
    <row r="518" spans="4:9" s="762" customFormat="1" ht="22.5" x14ac:dyDescent="0.25">
      <c r="E518" s="1902"/>
      <c r="F518" s="285" t="s">
        <v>1995</v>
      </c>
      <c r="G518" s="756"/>
      <c r="H518" s="1902"/>
      <c r="I518" s="1902"/>
    </row>
    <row r="519" spans="4:9" s="762" customFormat="1" ht="22.5" x14ac:dyDescent="0.25">
      <c r="E519" s="1902"/>
      <c r="F519" s="1374" t="s">
        <v>2521</v>
      </c>
      <c r="G519" s="293" t="s">
        <v>2651</v>
      </c>
      <c r="H519" s="1902"/>
      <c r="I519" s="1902"/>
    </row>
    <row r="520" spans="4:9" s="762" customFormat="1" ht="22.5" x14ac:dyDescent="0.25">
      <c r="E520" s="1920"/>
      <c r="F520" s="285" t="s">
        <v>1996</v>
      </c>
      <c r="G520" s="756" t="s">
        <v>21</v>
      </c>
      <c r="H520" s="1920"/>
      <c r="I520" s="1920"/>
    </row>
    <row r="521" spans="4:9" ht="33.75" x14ac:dyDescent="0.25">
      <c r="E521" s="1890" t="s">
        <v>1825</v>
      </c>
      <c r="F521" s="294" t="s">
        <v>1997</v>
      </c>
      <c r="G521" s="791" t="s">
        <v>365</v>
      </c>
      <c r="H521" s="1919"/>
      <c r="I521" s="1890" t="s">
        <v>2027</v>
      </c>
    </row>
    <row r="522" spans="4:9" ht="22.5" x14ac:dyDescent="0.25">
      <c r="E522" s="1891"/>
      <c r="F522" s="294" t="s">
        <v>1984</v>
      </c>
      <c r="G522" s="740" t="s">
        <v>692</v>
      </c>
      <c r="H522" s="1919"/>
      <c r="I522" s="1891"/>
    </row>
    <row r="523" spans="4:9" ht="22.5" x14ac:dyDescent="0.25">
      <c r="E523" s="1890" t="s">
        <v>1825</v>
      </c>
      <c r="F523" s="342" t="s">
        <v>1937</v>
      </c>
      <c r="G523" s="782" t="s">
        <v>365</v>
      </c>
      <c r="H523" s="1895"/>
      <c r="I523" s="1893" t="s">
        <v>2028</v>
      </c>
    </row>
    <row r="524" spans="4:9" ht="22.5" x14ac:dyDescent="0.25">
      <c r="E524" s="1891"/>
      <c r="F524" s="342" t="s">
        <v>1938</v>
      </c>
      <c r="G524" s="783" t="s">
        <v>364</v>
      </c>
      <c r="H524" s="1895"/>
      <c r="I524" s="1894"/>
    </row>
    <row r="525" spans="4:9" ht="22.5" x14ac:dyDescent="0.25">
      <c r="E525" s="1890" t="s">
        <v>1825</v>
      </c>
      <c r="F525" s="294" t="s">
        <v>1945</v>
      </c>
      <c r="G525" s="791" t="s">
        <v>365</v>
      </c>
      <c r="H525" s="1919"/>
      <c r="I525" s="1890" t="s">
        <v>2028</v>
      </c>
    </row>
    <row r="526" spans="4:9" ht="22.5" x14ac:dyDescent="0.25">
      <c r="E526" s="1891"/>
      <c r="F526" s="294" t="s">
        <v>1998</v>
      </c>
      <c r="G526" s="792" t="s">
        <v>364</v>
      </c>
      <c r="H526" s="1919"/>
      <c r="I526" s="1891"/>
    </row>
    <row r="527" spans="4:9" ht="22.5" x14ac:dyDescent="0.25">
      <c r="E527" s="1890" t="s">
        <v>1825</v>
      </c>
      <c r="F527" s="342" t="s">
        <v>1953</v>
      </c>
      <c r="G527" s="782" t="s">
        <v>365</v>
      </c>
      <c r="H527" s="1895"/>
      <c r="I527" s="1893" t="s">
        <v>2029</v>
      </c>
    </row>
    <row r="528" spans="4:9" ht="22.5" x14ac:dyDescent="0.25">
      <c r="E528" s="1891"/>
      <c r="F528" s="342" t="s">
        <v>1954</v>
      </c>
      <c r="G528" s="783" t="s">
        <v>364</v>
      </c>
      <c r="H528" s="1895"/>
      <c r="I528" s="1894"/>
    </row>
    <row r="529" spans="5:9" ht="22.5" x14ac:dyDescent="0.25">
      <c r="E529" s="1890" t="s">
        <v>1825</v>
      </c>
      <c r="F529" s="294" t="s">
        <v>1961</v>
      </c>
      <c r="G529" s="791" t="s">
        <v>365</v>
      </c>
      <c r="H529" s="1919"/>
      <c r="I529" s="1890" t="s">
        <v>2029</v>
      </c>
    </row>
    <row r="530" spans="5:9" ht="22.5" x14ac:dyDescent="0.25">
      <c r="E530" s="1891"/>
      <c r="F530" s="294" t="s">
        <v>1962</v>
      </c>
      <c r="G530" s="792" t="s">
        <v>364</v>
      </c>
      <c r="H530" s="1919"/>
      <c r="I530" s="1891"/>
    </row>
    <row r="531" spans="5:9" ht="22.5" x14ac:dyDescent="0.25">
      <c r="E531" s="1890" t="s">
        <v>1825</v>
      </c>
      <c r="F531" s="342" t="s">
        <v>1983</v>
      </c>
      <c r="G531" s="149" t="s">
        <v>369</v>
      </c>
      <c r="H531" s="1911"/>
      <c r="I531" s="1901" t="s">
        <v>3459</v>
      </c>
    </row>
    <row r="532" spans="5:9" ht="22.5" x14ac:dyDescent="0.25">
      <c r="E532" s="1891"/>
      <c r="F532" s="342" t="s">
        <v>1999</v>
      </c>
      <c r="G532" s="149" t="s">
        <v>370</v>
      </c>
      <c r="H532" s="1912"/>
      <c r="I532" s="1920"/>
    </row>
    <row r="533" spans="5:9" ht="22.5" x14ac:dyDescent="0.25">
      <c r="E533" s="1890" t="s">
        <v>1825</v>
      </c>
      <c r="F533" s="147" t="s">
        <v>1983</v>
      </c>
      <c r="G533" s="740" t="s">
        <v>369</v>
      </c>
      <c r="H533" s="1913"/>
      <c r="I533" s="1914" t="s">
        <v>3459</v>
      </c>
    </row>
    <row r="534" spans="5:9" ht="22.5" x14ac:dyDescent="0.25">
      <c r="E534" s="1891"/>
      <c r="F534" s="147" t="s">
        <v>2000</v>
      </c>
      <c r="G534" s="740" t="s">
        <v>370</v>
      </c>
      <c r="H534" s="1913"/>
      <c r="I534" s="1915"/>
    </row>
    <row r="535" spans="5:9" ht="22.5" x14ac:dyDescent="0.25">
      <c r="E535" s="1890" t="s">
        <v>1825</v>
      </c>
      <c r="F535" s="342" t="s">
        <v>1983</v>
      </c>
      <c r="G535" s="149" t="s">
        <v>369</v>
      </c>
      <c r="H535" s="1895"/>
      <c r="I535" s="1897" t="s">
        <v>3466</v>
      </c>
    </row>
    <row r="536" spans="5:9" ht="22.5" x14ac:dyDescent="0.25">
      <c r="E536" s="1891"/>
      <c r="F536" s="342" t="s">
        <v>1999</v>
      </c>
      <c r="G536" s="149" t="s">
        <v>146</v>
      </c>
      <c r="H536" s="1895"/>
      <c r="I536" s="1898"/>
    </row>
    <row r="537" spans="5:9" ht="22.5" x14ac:dyDescent="0.25">
      <c r="E537" s="1890" t="s">
        <v>1825</v>
      </c>
      <c r="F537" s="147" t="s">
        <v>1983</v>
      </c>
      <c r="G537" s="740" t="s">
        <v>369</v>
      </c>
      <c r="H537" s="1913"/>
      <c r="I537" s="1890" t="s">
        <v>3460</v>
      </c>
    </row>
    <row r="538" spans="5:9" ht="22.5" x14ac:dyDescent="0.25">
      <c r="E538" s="1891"/>
      <c r="F538" s="147" t="s">
        <v>2001</v>
      </c>
      <c r="G538" s="740" t="s">
        <v>146</v>
      </c>
      <c r="H538" s="1913"/>
      <c r="I538" s="1891"/>
    </row>
    <row r="539" spans="5:9" ht="22.5" customHeight="1" x14ac:dyDescent="0.25">
      <c r="E539" s="1922" t="s">
        <v>1825</v>
      </c>
      <c r="F539" s="1139" t="s">
        <v>1961</v>
      </c>
      <c r="G539" s="1139" t="s">
        <v>2057</v>
      </c>
      <c r="H539" s="1909"/>
      <c r="I539" s="1922" t="s">
        <v>2030</v>
      </c>
    </row>
    <row r="540" spans="5:9" ht="22.5" x14ac:dyDescent="0.25">
      <c r="E540" s="1923"/>
      <c r="F540" s="1139" t="s">
        <v>1958</v>
      </c>
      <c r="G540" s="1139" t="s">
        <v>2056</v>
      </c>
      <c r="H540" s="1927"/>
      <c r="I540" s="1981"/>
    </row>
    <row r="541" spans="5:9" ht="22.5" x14ac:dyDescent="0.25">
      <c r="E541" s="1924"/>
      <c r="F541" s="1139" t="s">
        <v>1959</v>
      </c>
      <c r="G541" s="293" t="s">
        <v>26</v>
      </c>
      <c r="H541" s="1910"/>
      <c r="I541" s="1956"/>
    </row>
    <row r="542" spans="5:9" ht="23.25" customHeight="1" x14ac:dyDescent="0.25">
      <c r="E542" s="1922" t="s">
        <v>1825</v>
      </c>
      <c r="F542" s="294" t="s">
        <v>2002</v>
      </c>
      <c r="G542" s="294" t="s">
        <v>2057</v>
      </c>
      <c r="H542" s="1982"/>
      <c r="I542" s="1985" t="s">
        <v>2031</v>
      </c>
    </row>
    <row r="543" spans="5:9" ht="22.5" x14ac:dyDescent="0.25">
      <c r="E543" s="1923"/>
      <c r="F543" s="294" t="s">
        <v>1942</v>
      </c>
      <c r="G543" s="294" t="s">
        <v>2056</v>
      </c>
      <c r="H543" s="1983"/>
      <c r="I543" s="1986"/>
    </row>
    <row r="544" spans="5:9" ht="22.5" x14ac:dyDescent="0.25">
      <c r="E544" s="1924"/>
      <c r="F544" s="294" t="s">
        <v>1943</v>
      </c>
      <c r="G544" s="151" t="s">
        <v>26</v>
      </c>
      <c r="H544" s="1984"/>
      <c r="I544" s="1987"/>
    </row>
    <row r="545" spans="5:9" ht="33.75" x14ac:dyDescent="0.25">
      <c r="E545" s="1893" t="s">
        <v>1825</v>
      </c>
      <c r="F545" s="342" t="s">
        <v>1953</v>
      </c>
      <c r="G545" s="342" t="s">
        <v>2058</v>
      </c>
      <c r="H545" s="1895"/>
      <c r="I545" s="1893" t="s">
        <v>2032</v>
      </c>
    </row>
    <row r="546" spans="5:9" ht="22.5" x14ac:dyDescent="0.25">
      <c r="E546" s="1894"/>
      <c r="F546" s="342" t="s">
        <v>1951</v>
      </c>
      <c r="G546" s="342" t="s">
        <v>2056</v>
      </c>
      <c r="H546" s="1895"/>
      <c r="I546" s="1894"/>
    </row>
    <row r="547" spans="5:9" ht="22.5" x14ac:dyDescent="0.25">
      <c r="E547" s="1893" t="s">
        <v>1825</v>
      </c>
      <c r="F547" s="147" t="s">
        <v>1937</v>
      </c>
      <c r="G547" s="147" t="s">
        <v>2057</v>
      </c>
      <c r="H547" s="1913"/>
      <c r="I547" s="1914" t="s">
        <v>2033</v>
      </c>
    </row>
    <row r="548" spans="5:9" ht="22.5" x14ac:dyDescent="0.25">
      <c r="E548" s="1894"/>
      <c r="F548" s="147" t="s">
        <v>1935</v>
      </c>
      <c r="G548" s="147" t="s">
        <v>2056</v>
      </c>
      <c r="H548" s="1913"/>
      <c r="I548" s="1915"/>
    </row>
    <row r="549" spans="5:9" ht="22.5" x14ac:dyDescent="0.25">
      <c r="E549" s="1893" t="s">
        <v>1825</v>
      </c>
      <c r="F549" s="342" t="s">
        <v>1986</v>
      </c>
      <c r="G549" s="342" t="s">
        <v>2057</v>
      </c>
      <c r="H549" s="1895"/>
      <c r="I549" s="1893" t="s">
        <v>2032</v>
      </c>
    </row>
    <row r="550" spans="5:9" ht="22.5" x14ac:dyDescent="0.25">
      <c r="E550" s="1894"/>
      <c r="F550" s="342" t="s">
        <v>1959</v>
      </c>
      <c r="G550" s="342" t="s">
        <v>2056</v>
      </c>
      <c r="H550" s="1895"/>
      <c r="I550" s="1894"/>
    </row>
    <row r="551" spans="5:9" ht="22.5" x14ac:dyDescent="0.25">
      <c r="E551" s="1893" t="s">
        <v>1825</v>
      </c>
      <c r="F551" s="147" t="s">
        <v>1945</v>
      </c>
      <c r="G551" s="147" t="s">
        <v>2057</v>
      </c>
      <c r="H551" s="1913"/>
      <c r="I551" s="1914" t="s">
        <v>2034</v>
      </c>
    </row>
    <row r="552" spans="5:9" ht="22.5" x14ac:dyDescent="0.25">
      <c r="E552" s="1894"/>
      <c r="F552" s="147" t="s">
        <v>1943</v>
      </c>
      <c r="G552" s="147" t="s">
        <v>2059</v>
      </c>
      <c r="H552" s="1913"/>
      <c r="I552" s="1915"/>
    </row>
    <row r="553" spans="5:9" ht="22.5" x14ac:dyDescent="0.25">
      <c r="E553" s="1893" t="s">
        <v>1825</v>
      </c>
      <c r="F553" s="342" t="s">
        <v>3476</v>
      </c>
      <c r="G553" s="1895"/>
      <c r="H553" s="1895"/>
      <c r="I553" s="1893" t="s">
        <v>2035</v>
      </c>
    </row>
    <row r="554" spans="5:9" ht="22.5" x14ac:dyDescent="0.25">
      <c r="E554" s="1894"/>
      <c r="F554" s="342" t="s">
        <v>2003</v>
      </c>
      <c r="G554" s="1895"/>
      <c r="H554" s="1895"/>
      <c r="I554" s="1894"/>
    </row>
    <row r="555" spans="5:9" ht="22.5" x14ac:dyDescent="0.25">
      <c r="E555" s="1893" t="s">
        <v>1825</v>
      </c>
      <c r="F555" s="294" t="s">
        <v>1990</v>
      </c>
      <c r="G555" s="151" t="s">
        <v>25</v>
      </c>
      <c r="H555" s="1896"/>
      <c r="I555" s="1890" t="s">
        <v>2036</v>
      </c>
    </row>
    <row r="556" spans="5:9" ht="22.5" x14ac:dyDescent="0.25">
      <c r="E556" s="1894"/>
      <c r="F556" s="294" t="s">
        <v>2004</v>
      </c>
      <c r="G556" s="151"/>
      <c r="H556" s="1896"/>
      <c r="I556" s="1891"/>
    </row>
    <row r="557" spans="5:9" ht="22.5" x14ac:dyDescent="0.25">
      <c r="E557" s="1893" t="s">
        <v>1825</v>
      </c>
      <c r="F557" s="1139" t="s">
        <v>1990</v>
      </c>
      <c r="G557" s="293" t="s">
        <v>25</v>
      </c>
      <c r="H557" s="1899"/>
      <c r="I557" s="1897" t="s">
        <v>2037</v>
      </c>
    </row>
    <row r="558" spans="5:9" ht="22.5" x14ac:dyDescent="0.25">
      <c r="E558" s="1894"/>
      <c r="F558" s="1139" t="s">
        <v>2005</v>
      </c>
      <c r="G558" s="293"/>
      <c r="H558" s="1899"/>
      <c r="I558" s="1898"/>
    </row>
    <row r="559" spans="5:9" ht="22.5" x14ac:dyDescent="0.25">
      <c r="E559" s="1893" t="s">
        <v>1825</v>
      </c>
      <c r="F559" s="294" t="s">
        <v>1913</v>
      </c>
      <c r="G559" s="788">
        <v>1</v>
      </c>
      <c r="H559" s="1896"/>
      <c r="I559" s="1890" t="s">
        <v>2038</v>
      </c>
    </row>
    <row r="560" spans="5:9" ht="22.5" x14ac:dyDescent="0.25">
      <c r="E560" s="1894"/>
      <c r="F560" s="294" t="s">
        <v>1914</v>
      </c>
      <c r="G560" s="151"/>
      <c r="H560" s="1896"/>
      <c r="I560" s="1891"/>
    </row>
    <row r="561" spans="5:9" ht="22.5" x14ac:dyDescent="0.25">
      <c r="E561" s="1893" t="s">
        <v>1825</v>
      </c>
      <c r="F561" s="1139" t="s">
        <v>2053</v>
      </c>
      <c r="G561" s="94">
        <v>1</v>
      </c>
      <c r="H561" s="1899"/>
      <c r="I561" s="1897" t="s">
        <v>2039</v>
      </c>
    </row>
    <row r="562" spans="5:9" ht="22.5" x14ac:dyDescent="0.25">
      <c r="E562" s="1894"/>
      <c r="F562" s="1139" t="s">
        <v>2006</v>
      </c>
      <c r="G562" s="293"/>
      <c r="H562" s="1899"/>
      <c r="I562" s="1898"/>
    </row>
    <row r="563" spans="5:9" ht="22.5" x14ac:dyDescent="0.25">
      <c r="E563" s="1890" t="s">
        <v>1825</v>
      </c>
      <c r="F563" s="1135" t="s">
        <v>2053</v>
      </c>
      <c r="G563" s="791" t="s">
        <v>710</v>
      </c>
      <c r="H563" s="1889"/>
      <c r="I563" s="1890" t="s">
        <v>2040</v>
      </c>
    </row>
    <row r="564" spans="5:9" ht="22.5" x14ac:dyDescent="0.25">
      <c r="E564" s="1891"/>
      <c r="F564" s="1135" t="s">
        <v>2007</v>
      </c>
      <c r="G564" s="1373" t="s">
        <v>2652</v>
      </c>
      <c r="H564" s="1889"/>
      <c r="I564" s="1891"/>
    </row>
    <row r="565" spans="5:9" ht="22.5" x14ac:dyDescent="0.25">
      <c r="E565" s="1891"/>
      <c r="F565" s="910" t="s">
        <v>1999</v>
      </c>
      <c r="G565" s="1373" t="s">
        <v>2652</v>
      </c>
      <c r="H565" s="1889"/>
      <c r="I565" s="1891"/>
    </row>
    <row r="566" spans="5:9" s="757" customFormat="1" x14ac:dyDescent="0.25">
      <c r="E566" s="79"/>
      <c r="F566" s="135"/>
      <c r="G566" s="135"/>
      <c r="H566" s="793"/>
      <c r="I566" s="79"/>
    </row>
    <row r="567" spans="5:9" ht="24" customHeight="1" x14ac:dyDescent="0.25">
      <c r="E567" s="1893" t="s">
        <v>2212</v>
      </c>
      <c r="F567" s="342" t="s">
        <v>1983</v>
      </c>
      <c r="G567" s="136" t="s">
        <v>363</v>
      </c>
      <c r="H567" s="1900"/>
      <c r="I567" s="1893" t="s">
        <v>3461</v>
      </c>
    </row>
    <row r="568" spans="5:9" ht="22.5" x14ac:dyDescent="0.25">
      <c r="E568" s="1894"/>
      <c r="F568" s="342" t="s">
        <v>1980</v>
      </c>
      <c r="G568" s="136">
        <v>3</v>
      </c>
      <c r="H568" s="1900"/>
      <c r="I568" s="1893"/>
    </row>
    <row r="569" spans="5:9" ht="22.5" x14ac:dyDescent="0.25">
      <c r="E569" s="1894"/>
      <c r="F569" s="342" t="s">
        <v>1981</v>
      </c>
      <c r="G569" s="136">
        <v>4</v>
      </c>
      <c r="H569" s="1900"/>
      <c r="I569" s="1893"/>
    </row>
    <row r="570" spans="5:9" ht="22.5" x14ac:dyDescent="0.25">
      <c r="E570" s="1894"/>
      <c r="F570" s="342" t="s">
        <v>1982</v>
      </c>
      <c r="G570" s="136">
        <v>1955</v>
      </c>
      <c r="H570" s="1900"/>
      <c r="I570" s="1893"/>
    </row>
    <row r="571" spans="5:9" ht="22.5" x14ac:dyDescent="0.25">
      <c r="E571" s="1890" t="s">
        <v>2212</v>
      </c>
      <c r="F571" s="294" t="s">
        <v>1990</v>
      </c>
      <c r="G571" s="151" t="s">
        <v>26</v>
      </c>
      <c r="H571" s="1913"/>
      <c r="I571" s="1914" t="s">
        <v>2020</v>
      </c>
    </row>
    <row r="572" spans="5:9" ht="22.5" x14ac:dyDescent="0.25">
      <c r="E572" s="1891"/>
      <c r="F572" s="294" t="s">
        <v>1991</v>
      </c>
      <c r="G572" s="151" t="s">
        <v>367</v>
      </c>
      <c r="H572" s="1913"/>
      <c r="I572" s="1915"/>
    </row>
    <row r="573" spans="5:9" ht="22.5" x14ac:dyDescent="0.25">
      <c r="E573" s="1893" t="s">
        <v>2212</v>
      </c>
      <c r="F573" s="285" t="s">
        <v>1990</v>
      </c>
      <c r="G573" s="149" t="s">
        <v>25</v>
      </c>
      <c r="H573" s="1895"/>
      <c r="I573" s="1893" t="s">
        <v>2041</v>
      </c>
    </row>
    <row r="574" spans="5:9" ht="22.5" x14ac:dyDescent="0.25">
      <c r="E574" s="1894"/>
      <c r="F574" s="285" t="s">
        <v>1991</v>
      </c>
      <c r="G574" s="149" t="s">
        <v>368</v>
      </c>
      <c r="H574" s="1895"/>
      <c r="I574" s="1894"/>
    </row>
    <row r="575" spans="5:9" ht="22.5" x14ac:dyDescent="0.25">
      <c r="E575" s="1893" t="s">
        <v>2212</v>
      </c>
      <c r="F575" s="342" t="s">
        <v>1983</v>
      </c>
      <c r="G575" s="149" t="s">
        <v>369</v>
      </c>
      <c r="H575" s="1895"/>
      <c r="I575" s="1893" t="s">
        <v>3462</v>
      </c>
    </row>
    <row r="576" spans="5:9" ht="22.5" x14ac:dyDescent="0.25">
      <c r="E576" s="1894"/>
      <c r="F576" s="342" t="s">
        <v>1999</v>
      </c>
      <c r="G576" s="149" t="s">
        <v>370</v>
      </c>
      <c r="H576" s="1895"/>
      <c r="I576" s="1894"/>
    </row>
    <row r="577" spans="5:9" ht="22.5" x14ac:dyDescent="0.25">
      <c r="E577" s="1890" t="s">
        <v>2212</v>
      </c>
      <c r="F577" s="147" t="s">
        <v>1983</v>
      </c>
      <c r="G577" s="740" t="s">
        <v>369</v>
      </c>
      <c r="H577" s="1913"/>
      <c r="I577" s="1914" t="s">
        <v>3462</v>
      </c>
    </row>
    <row r="578" spans="5:9" ht="22.5" x14ac:dyDescent="0.25">
      <c r="E578" s="1891"/>
      <c r="F578" s="147" t="s">
        <v>2007</v>
      </c>
      <c r="G578" s="740" t="s">
        <v>370</v>
      </c>
      <c r="H578" s="1913"/>
      <c r="I578" s="1915"/>
    </row>
    <row r="579" spans="5:9" ht="22.5" x14ac:dyDescent="0.25">
      <c r="E579" s="1893" t="s">
        <v>2212</v>
      </c>
      <c r="F579" s="342" t="s">
        <v>1983</v>
      </c>
      <c r="G579" s="149" t="s">
        <v>369</v>
      </c>
      <c r="H579" s="1895"/>
      <c r="I579" s="1897" t="s">
        <v>3464</v>
      </c>
    </row>
    <row r="580" spans="5:9" ht="22.5" x14ac:dyDescent="0.25">
      <c r="E580" s="1894"/>
      <c r="F580" s="342" t="s">
        <v>1999</v>
      </c>
      <c r="G580" s="149" t="s">
        <v>146</v>
      </c>
      <c r="H580" s="1895"/>
      <c r="I580" s="1898"/>
    </row>
    <row r="581" spans="5:9" ht="22.5" x14ac:dyDescent="0.25">
      <c r="E581" s="1890" t="s">
        <v>2212</v>
      </c>
      <c r="F581" s="147" t="s">
        <v>1983</v>
      </c>
      <c r="G581" s="740" t="s">
        <v>369</v>
      </c>
      <c r="H581" s="1913"/>
      <c r="I581" s="1890" t="s">
        <v>3464</v>
      </c>
    </row>
    <row r="582" spans="5:9" ht="22.5" x14ac:dyDescent="0.25">
      <c r="E582" s="1891"/>
      <c r="F582" s="147" t="s">
        <v>2007</v>
      </c>
      <c r="G582" s="740" t="s">
        <v>146</v>
      </c>
      <c r="H582" s="1913"/>
      <c r="I582" s="1891"/>
    </row>
    <row r="583" spans="5:9" ht="33.75" x14ac:dyDescent="0.25">
      <c r="E583" s="1890" t="s">
        <v>2212</v>
      </c>
      <c r="F583" s="147" t="s">
        <v>2008</v>
      </c>
      <c r="G583" s="1137" t="s">
        <v>2060</v>
      </c>
      <c r="H583" s="1889"/>
      <c r="I583" s="1890" t="s">
        <v>2178</v>
      </c>
    </row>
    <row r="584" spans="5:9" ht="22.5" x14ac:dyDescent="0.25">
      <c r="E584" s="1891"/>
      <c r="F584" s="147" t="s">
        <v>1942</v>
      </c>
      <c r="G584" s="1137" t="s">
        <v>2060</v>
      </c>
      <c r="H584" s="1889"/>
      <c r="I584" s="1890"/>
    </row>
    <row r="585" spans="5:9" ht="22.5" x14ac:dyDescent="0.25">
      <c r="E585" s="1891"/>
      <c r="F585" s="147" t="s">
        <v>1950</v>
      </c>
      <c r="G585" s="1137" t="s">
        <v>2060</v>
      </c>
      <c r="H585" s="1889"/>
      <c r="I585" s="1890"/>
    </row>
    <row r="586" spans="5:9" ht="22.5" x14ac:dyDescent="0.25">
      <c r="E586" s="1891"/>
      <c r="F586" s="147" t="s">
        <v>1958</v>
      </c>
      <c r="G586" s="1137" t="s">
        <v>2060</v>
      </c>
      <c r="H586" s="1889"/>
      <c r="I586" s="1890"/>
    </row>
    <row r="587" spans="5:9" ht="22.5" x14ac:dyDescent="0.25">
      <c r="E587" s="1893" t="s">
        <v>2212</v>
      </c>
      <c r="F587" s="342" t="s">
        <v>2009</v>
      </c>
      <c r="G587" s="790"/>
      <c r="H587" s="1892"/>
      <c r="I587" s="1893" t="s">
        <v>2042</v>
      </c>
    </row>
    <row r="588" spans="5:9" ht="22.5" x14ac:dyDescent="0.25">
      <c r="E588" s="1894"/>
      <c r="F588" s="342" t="s">
        <v>2010</v>
      </c>
      <c r="G588" s="790"/>
      <c r="H588" s="1892"/>
      <c r="I588" s="1894"/>
    </row>
    <row r="589" spans="5:9" ht="22.5" x14ac:dyDescent="0.25">
      <c r="E589" s="1890" t="s">
        <v>2212</v>
      </c>
      <c r="F589" s="294" t="s">
        <v>1990</v>
      </c>
      <c r="G589" s="151" t="s">
        <v>25</v>
      </c>
      <c r="H589" s="1896"/>
      <c r="I589" s="1890" t="s">
        <v>2043</v>
      </c>
    </row>
    <row r="590" spans="5:9" ht="22.5" x14ac:dyDescent="0.25">
      <c r="E590" s="1891"/>
      <c r="F590" s="294" t="s">
        <v>2004</v>
      </c>
      <c r="G590" s="151"/>
      <c r="H590" s="1896"/>
      <c r="I590" s="1891"/>
    </row>
    <row r="591" spans="5:9" ht="22.5" x14ac:dyDescent="0.25">
      <c r="E591" s="1901" t="s">
        <v>2212</v>
      </c>
      <c r="F591" s="1139" t="s">
        <v>1990</v>
      </c>
      <c r="G591" s="293" t="s">
        <v>25</v>
      </c>
      <c r="H591" s="1909"/>
      <c r="I591" s="1905" t="s">
        <v>2044</v>
      </c>
    </row>
    <row r="592" spans="5:9" ht="22.5" x14ac:dyDescent="0.25">
      <c r="E592" s="1902"/>
      <c r="F592" s="1139" t="s">
        <v>2005</v>
      </c>
      <c r="G592" s="293"/>
      <c r="H592" s="1910"/>
      <c r="I592" s="1906"/>
    </row>
    <row r="593" spans="4:9" ht="22.5" x14ac:dyDescent="0.25">
      <c r="E593" s="1903" t="s">
        <v>2196</v>
      </c>
      <c r="F593" s="1268" t="s">
        <v>1990</v>
      </c>
      <c r="G593" s="756" t="s">
        <v>26</v>
      </c>
      <c r="H593" s="1911"/>
      <c r="I593" s="1907" t="s">
        <v>2515</v>
      </c>
    </row>
    <row r="594" spans="4:9" ht="22.5" x14ac:dyDescent="0.25">
      <c r="E594" s="1904"/>
      <c r="F594" s="1268" t="s">
        <v>1895</v>
      </c>
      <c r="G594" s="1267" t="s">
        <v>2177</v>
      </c>
      <c r="H594" s="1912"/>
      <c r="I594" s="1908"/>
    </row>
    <row r="595" spans="4:9" x14ac:dyDescent="0.25">
      <c r="E595" s="1580"/>
      <c r="F595" s="293"/>
      <c r="G595" s="293"/>
      <c r="H595" s="781"/>
      <c r="I595" s="1171"/>
    </row>
    <row r="596" spans="4:9" ht="22.5" x14ac:dyDescent="0.25">
      <c r="E596" s="1893" t="s">
        <v>1978</v>
      </c>
      <c r="F596" s="342" t="s">
        <v>1983</v>
      </c>
      <c r="G596" s="136" t="s">
        <v>363</v>
      </c>
      <c r="H596" s="1900"/>
      <c r="I596" s="1893" t="s">
        <v>3461</v>
      </c>
    </row>
    <row r="597" spans="4:9" ht="22.5" x14ac:dyDescent="0.25">
      <c r="E597" s="1894"/>
      <c r="F597" s="342" t="s">
        <v>1980</v>
      </c>
      <c r="G597" s="136">
        <v>3</v>
      </c>
      <c r="H597" s="1900"/>
      <c r="I597" s="1893"/>
    </row>
    <row r="598" spans="4:9" ht="22.5" x14ac:dyDescent="0.25">
      <c r="E598" s="1894"/>
      <c r="F598" s="342" t="s">
        <v>1981</v>
      </c>
      <c r="G598" s="136">
        <v>4</v>
      </c>
      <c r="H598" s="1900"/>
      <c r="I598" s="1893"/>
    </row>
    <row r="599" spans="4:9" ht="22.5" x14ac:dyDescent="0.25">
      <c r="E599" s="1894"/>
      <c r="F599" s="342" t="s">
        <v>1982</v>
      </c>
      <c r="G599" s="136">
        <v>1955</v>
      </c>
      <c r="H599" s="1900"/>
      <c r="I599" s="1893"/>
    </row>
    <row r="600" spans="4:9" ht="22.5" x14ac:dyDescent="0.25">
      <c r="E600" s="1914" t="s">
        <v>1979</v>
      </c>
      <c r="F600" s="147" t="s">
        <v>1990</v>
      </c>
      <c r="G600" s="740" t="s">
        <v>26</v>
      </c>
      <c r="H600" s="1913"/>
      <c r="I600" s="1914" t="s">
        <v>2020</v>
      </c>
    </row>
    <row r="601" spans="4:9" ht="26.25" customHeight="1" x14ac:dyDescent="0.25">
      <c r="E601" s="1915"/>
      <c r="F601" s="147" t="s">
        <v>1991</v>
      </c>
      <c r="G601" s="740" t="s">
        <v>367</v>
      </c>
      <c r="H601" s="1913"/>
      <c r="I601" s="1915"/>
    </row>
    <row r="602" spans="4:9" ht="23.25" customHeight="1" x14ac:dyDescent="0.25">
      <c r="E602" s="1914" t="s">
        <v>1979</v>
      </c>
      <c r="F602" s="285" t="s">
        <v>2011</v>
      </c>
      <c r="G602" s="756" t="s">
        <v>25</v>
      </c>
      <c r="H602" s="1895"/>
      <c r="I602" s="1893" t="s">
        <v>2041</v>
      </c>
    </row>
    <row r="603" spans="4:9" ht="26.25" customHeight="1" x14ac:dyDescent="0.25">
      <c r="E603" s="1915"/>
      <c r="F603" s="981" t="s">
        <v>1991</v>
      </c>
      <c r="G603" s="150" t="s">
        <v>368</v>
      </c>
      <c r="H603" s="1911"/>
      <c r="I603" s="1916"/>
    </row>
    <row r="604" spans="4:9" ht="24" customHeight="1" x14ac:dyDescent="0.25">
      <c r="E604" s="1914" t="s">
        <v>1979</v>
      </c>
      <c r="F604" s="147" t="s">
        <v>1983</v>
      </c>
      <c r="G604" s="740" t="s">
        <v>369</v>
      </c>
      <c r="H604" s="1913"/>
      <c r="I604" s="1914" t="s">
        <v>3459</v>
      </c>
    </row>
    <row r="605" spans="4:9" ht="24" customHeight="1" x14ac:dyDescent="0.25">
      <c r="E605" s="1915"/>
      <c r="F605" s="147" t="s">
        <v>2007</v>
      </c>
      <c r="G605" s="740" t="s">
        <v>370</v>
      </c>
      <c r="H605" s="1913"/>
      <c r="I605" s="1915"/>
    </row>
    <row r="606" spans="4:9" ht="24.75" customHeight="1" x14ac:dyDescent="0.25">
      <c r="D606" s="757"/>
      <c r="E606" s="1914" t="s">
        <v>1979</v>
      </c>
      <c r="F606" s="147" t="s">
        <v>1983</v>
      </c>
      <c r="G606" s="740" t="s">
        <v>369</v>
      </c>
      <c r="H606" s="1913"/>
      <c r="I606" s="1897" t="s">
        <v>3465</v>
      </c>
    </row>
    <row r="607" spans="4:9" ht="24.75" customHeight="1" x14ac:dyDescent="0.25">
      <c r="D607" s="757"/>
      <c r="E607" s="1915"/>
      <c r="F607" s="147" t="s">
        <v>2007</v>
      </c>
      <c r="G607" s="740" t="s">
        <v>146</v>
      </c>
      <c r="H607" s="1913"/>
      <c r="I607" s="1898"/>
    </row>
    <row r="608" spans="4:9" ht="24.75" customHeight="1" x14ac:dyDescent="0.25">
      <c r="E608" s="1914" t="s">
        <v>1979</v>
      </c>
      <c r="F608" s="294" t="s">
        <v>1945</v>
      </c>
      <c r="G608" s="294" t="s">
        <v>2057</v>
      </c>
      <c r="H608" s="1896"/>
      <c r="I608" s="1985" t="s">
        <v>2045</v>
      </c>
    </row>
    <row r="609" spans="5:9" ht="26.25" customHeight="1" x14ac:dyDescent="0.25">
      <c r="E609" s="1915"/>
      <c r="F609" s="294" t="s">
        <v>1942</v>
      </c>
      <c r="G609" s="151" t="s">
        <v>22</v>
      </c>
      <c r="H609" s="1896"/>
      <c r="I609" s="1988"/>
    </row>
    <row r="610" spans="5:9" ht="39.75" customHeight="1" x14ac:dyDescent="0.25">
      <c r="E610" s="1914" t="s">
        <v>1979</v>
      </c>
      <c r="F610" s="1139" t="s">
        <v>1961</v>
      </c>
      <c r="G610" s="1139" t="s">
        <v>2057</v>
      </c>
      <c r="H610" s="1899"/>
      <c r="I610" s="1897" t="s">
        <v>2046</v>
      </c>
    </row>
    <row r="611" spans="5:9" ht="27" customHeight="1" x14ac:dyDescent="0.25">
      <c r="E611" s="1915"/>
      <c r="F611" s="1139" t="s">
        <v>1958</v>
      </c>
      <c r="G611" s="293" t="s">
        <v>22</v>
      </c>
      <c r="H611" s="1899"/>
      <c r="I611" s="1898"/>
    </row>
    <row r="612" spans="5:9" ht="26.25" customHeight="1" x14ac:dyDescent="0.25">
      <c r="E612" s="1914" t="s">
        <v>1979</v>
      </c>
      <c r="F612" s="147" t="s">
        <v>1953</v>
      </c>
      <c r="G612" s="147" t="s">
        <v>2057</v>
      </c>
      <c r="H612" s="1913"/>
      <c r="I612" s="1914" t="s">
        <v>2047</v>
      </c>
    </row>
    <row r="613" spans="5:9" ht="31.5" customHeight="1" x14ac:dyDescent="0.25">
      <c r="E613" s="1915"/>
      <c r="F613" s="147" t="s">
        <v>2012</v>
      </c>
      <c r="G613" s="794"/>
      <c r="H613" s="1913"/>
      <c r="I613" s="1915"/>
    </row>
    <row r="614" spans="5:9" ht="23.25" customHeight="1" x14ac:dyDescent="0.25">
      <c r="E614" s="1914" t="s">
        <v>1979</v>
      </c>
      <c r="F614" s="342" t="s">
        <v>1988</v>
      </c>
      <c r="G614" s="285" t="s">
        <v>2057</v>
      </c>
      <c r="H614" s="1895"/>
      <c r="I614" s="1893" t="s">
        <v>2048</v>
      </c>
    </row>
    <row r="615" spans="5:9" ht="22.5" x14ac:dyDescent="0.25">
      <c r="E615" s="1915"/>
      <c r="F615" s="342" t="s">
        <v>1935</v>
      </c>
      <c r="G615" s="780"/>
      <c r="H615" s="1895"/>
      <c r="I615" s="1894"/>
    </row>
    <row r="616" spans="5:9" ht="33.75" customHeight="1" x14ac:dyDescent="0.25">
      <c r="E616" s="1914" t="s">
        <v>1979</v>
      </c>
      <c r="F616" s="147" t="s">
        <v>1986</v>
      </c>
      <c r="G616" s="740" t="s">
        <v>371</v>
      </c>
      <c r="H616" s="1913"/>
      <c r="I616" s="1914" t="s">
        <v>2047</v>
      </c>
    </row>
    <row r="617" spans="5:9" ht="33.75" customHeight="1" x14ac:dyDescent="0.25">
      <c r="E617" s="1915"/>
      <c r="F617" s="147" t="s">
        <v>1959</v>
      </c>
      <c r="G617" s="794"/>
      <c r="H617" s="1913"/>
      <c r="I617" s="1915"/>
    </row>
    <row r="618" spans="5:9" ht="31.5" customHeight="1" x14ac:dyDescent="0.25">
      <c r="E618" s="1914" t="s">
        <v>1979</v>
      </c>
      <c r="F618" s="342" t="s">
        <v>1945</v>
      </c>
      <c r="G618" s="285" t="s">
        <v>2057</v>
      </c>
      <c r="H618" s="1895"/>
      <c r="I618" s="1893" t="s">
        <v>2048</v>
      </c>
    </row>
    <row r="619" spans="5:9" ht="29.25" customHeight="1" x14ac:dyDescent="0.25">
      <c r="E619" s="1915"/>
      <c r="F619" s="342" t="s">
        <v>1943</v>
      </c>
      <c r="G619" s="780"/>
      <c r="H619" s="1895"/>
      <c r="I619" s="1894"/>
    </row>
    <row r="620" spans="5:9" ht="30" customHeight="1" x14ac:dyDescent="0.25">
      <c r="E620" s="1914" t="s">
        <v>1979</v>
      </c>
      <c r="F620" s="294" t="s">
        <v>1990</v>
      </c>
      <c r="G620" s="151" t="s">
        <v>25</v>
      </c>
      <c r="H620" s="1896"/>
      <c r="I620" s="1890" t="s">
        <v>2049</v>
      </c>
    </row>
    <row r="621" spans="5:9" ht="27.75" customHeight="1" x14ac:dyDescent="0.25">
      <c r="E621" s="1915"/>
      <c r="F621" s="294" t="s">
        <v>2004</v>
      </c>
      <c r="G621" s="151"/>
      <c r="H621" s="1896"/>
      <c r="I621" s="1891"/>
    </row>
    <row r="622" spans="5:9" ht="22.5" customHeight="1" x14ac:dyDescent="0.25">
      <c r="E622" s="1914" t="s">
        <v>1979</v>
      </c>
      <c r="F622" s="1139" t="s">
        <v>1990</v>
      </c>
      <c r="G622" s="293" t="s">
        <v>25</v>
      </c>
      <c r="H622" s="1899"/>
      <c r="I622" s="1897" t="s">
        <v>2050</v>
      </c>
    </row>
    <row r="623" spans="5:9" ht="38.25" customHeight="1" x14ac:dyDescent="0.25">
      <c r="E623" s="1915"/>
      <c r="F623" s="1139" t="s">
        <v>2005</v>
      </c>
      <c r="G623" s="293"/>
      <c r="H623" s="1899"/>
      <c r="I623" s="1898"/>
    </row>
    <row r="624" spans="5:9" ht="29.25" customHeight="1" x14ac:dyDescent="0.25">
      <c r="E624" s="1914" t="s">
        <v>1979</v>
      </c>
      <c r="F624" s="294" t="s">
        <v>2052</v>
      </c>
      <c r="G624" s="788">
        <v>1</v>
      </c>
      <c r="H624" s="1896"/>
      <c r="I624" s="1890" t="s">
        <v>2051</v>
      </c>
    </row>
    <row r="625" spans="5:9" ht="24.75" customHeight="1" x14ac:dyDescent="0.25">
      <c r="E625" s="1915"/>
      <c r="F625" s="294" t="s">
        <v>1928</v>
      </c>
      <c r="G625" s="151"/>
      <c r="H625" s="1896"/>
      <c r="I625" s="1891"/>
    </row>
    <row r="626" spans="5:9" x14ac:dyDescent="0.25">
      <c r="E626" s="79"/>
      <c r="F626" s="795"/>
      <c r="G626" s="796"/>
      <c r="H626" s="793"/>
      <c r="I626" s="79"/>
    </row>
    <row r="627" spans="5:9" ht="22.5" x14ac:dyDescent="0.25">
      <c r="E627" s="1893" t="s">
        <v>1976</v>
      </c>
      <c r="F627" s="342" t="s">
        <v>1983</v>
      </c>
      <c r="G627" s="149" t="s">
        <v>369</v>
      </c>
      <c r="H627" s="1895"/>
      <c r="I627" s="1893" t="s">
        <v>3459</v>
      </c>
    </row>
    <row r="628" spans="5:9" ht="22.5" customHeight="1" x14ac:dyDescent="0.25">
      <c r="E628" s="1916"/>
      <c r="F628" s="342" t="s">
        <v>1999</v>
      </c>
      <c r="G628" s="149" t="s">
        <v>370</v>
      </c>
      <c r="H628" s="1895"/>
      <c r="I628" s="1894"/>
    </row>
    <row r="629" spans="5:9" ht="24.75" customHeight="1" x14ac:dyDescent="0.25">
      <c r="E629" s="1893" t="s">
        <v>1976</v>
      </c>
      <c r="F629" s="147" t="s">
        <v>1983</v>
      </c>
      <c r="G629" s="740" t="s">
        <v>369</v>
      </c>
      <c r="H629" s="1913"/>
      <c r="I629" s="1914" t="s">
        <v>3459</v>
      </c>
    </row>
    <row r="630" spans="5:9" ht="31.5" customHeight="1" x14ac:dyDescent="0.25">
      <c r="E630" s="1916"/>
      <c r="F630" s="147" t="s">
        <v>2007</v>
      </c>
      <c r="G630" s="740" t="s">
        <v>370</v>
      </c>
      <c r="H630" s="1913"/>
      <c r="I630" s="1915"/>
    </row>
    <row r="631" spans="5:9" ht="26.25" customHeight="1" x14ac:dyDescent="0.25">
      <c r="E631" s="1893" t="s">
        <v>1976</v>
      </c>
      <c r="F631" s="342" t="s">
        <v>1983</v>
      </c>
      <c r="G631" s="149" t="s">
        <v>369</v>
      </c>
      <c r="H631" s="1895"/>
      <c r="I631" s="1897" t="s">
        <v>3465</v>
      </c>
    </row>
    <row r="632" spans="5:9" ht="32.25" customHeight="1" x14ac:dyDescent="0.25">
      <c r="E632" s="1916"/>
      <c r="F632" s="342" t="s">
        <v>1999</v>
      </c>
      <c r="G632" s="149" t="s">
        <v>146</v>
      </c>
      <c r="H632" s="1895"/>
      <c r="I632" s="1898"/>
    </row>
    <row r="633" spans="5:9" ht="24" customHeight="1" x14ac:dyDescent="0.25">
      <c r="E633" s="1893" t="s">
        <v>1976</v>
      </c>
      <c r="F633" s="147" t="s">
        <v>1983</v>
      </c>
      <c r="G633" s="740" t="s">
        <v>369</v>
      </c>
      <c r="H633" s="1913"/>
      <c r="I633" s="1890" t="s">
        <v>3467</v>
      </c>
    </row>
    <row r="634" spans="5:9" ht="23.25" customHeight="1" x14ac:dyDescent="0.25">
      <c r="E634" s="1916"/>
      <c r="F634" s="147" t="s">
        <v>2007</v>
      </c>
      <c r="G634" s="740" t="s">
        <v>146</v>
      </c>
      <c r="H634" s="1913"/>
      <c r="I634" s="1891"/>
    </row>
    <row r="635" spans="5:9" ht="30" customHeight="1" x14ac:dyDescent="0.25">
      <c r="E635" s="1893" t="s">
        <v>1976</v>
      </c>
      <c r="F635" s="294" t="s">
        <v>1945</v>
      </c>
      <c r="G635" s="294" t="s">
        <v>2057</v>
      </c>
      <c r="H635" s="1896"/>
      <c r="I635" s="1890" t="s">
        <v>2054</v>
      </c>
    </row>
    <row r="636" spans="5:9" ht="30.75" customHeight="1" x14ac:dyDescent="0.25">
      <c r="E636" s="1916"/>
      <c r="F636" s="294" t="s">
        <v>1942</v>
      </c>
      <c r="G636" s="294" t="s">
        <v>22</v>
      </c>
      <c r="H636" s="1896"/>
      <c r="I636" s="1891"/>
    </row>
    <row r="637" spans="5:9" ht="26.25" customHeight="1" x14ac:dyDescent="0.25">
      <c r="E637" s="1893" t="s">
        <v>1976</v>
      </c>
      <c r="F637" s="1139" t="s">
        <v>1961</v>
      </c>
      <c r="G637" s="1139" t="s">
        <v>2057</v>
      </c>
      <c r="H637" s="1899"/>
      <c r="I637" s="1897" t="s">
        <v>2055</v>
      </c>
    </row>
    <row r="638" spans="5:9" ht="30.75" customHeight="1" x14ac:dyDescent="0.25">
      <c r="E638" s="1916"/>
      <c r="F638" s="1139" t="s">
        <v>1958</v>
      </c>
      <c r="G638" s="293" t="s">
        <v>22</v>
      </c>
      <c r="H638" s="1899"/>
      <c r="I638" s="1898"/>
    </row>
    <row r="639" spans="5:9" ht="22.5" customHeight="1" x14ac:dyDescent="0.25">
      <c r="E639" s="1893" t="s">
        <v>1976</v>
      </c>
      <c r="F639" s="147" t="s">
        <v>1953</v>
      </c>
      <c r="G639" s="147" t="s">
        <v>2057</v>
      </c>
      <c r="H639" s="1913"/>
      <c r="I639" s="1914" t="s">
        <v>2047</v>
      </c>
    </row>
    <row r="640" spans="5:9" ht="24.75" customHeight="1" x14ac:dyDescent="0.25">
      <c r="E640" s="1916"/>
      <c r="F640" s="147" t="s">
        <v>1951</v>
      </c>
      <c r="G640" s="794"/>
      <c r="H640" s="1913"/>
      <c r="I640" s="1915"/>
    </row>
    <row r="641" spans="5:9" ht="24.75" customHeight="1" x14ac:dyDescent="0.25">
      <c r="E641" s="1893" t="s">
        <v>1976</v>
      </c>
      <c r="F641" s="342" t="s">
        <v>1937</v>
      </c>
      <c r="G641" s="342" t="s">
        <v>2057</v>
      </c>
      <c r="H641" s="1892"/>
      <c r="I641" s="1893" t="s">
        <v>2048</v>
      </c>
    </row>
    <row r="642" spans="5:9" ht="26.25" customHeight="1" x14ac:dyDescent="0.25">
      <c r="E642" s="1916"/>
      <c r="F642" s="342" t="s">
        <v>1935</v>
      </c>
      <c r="G642" s="149"/>
      <c r="H642" s="1892"/>
      <c r="I642" s="1894"/>
    </row>
    <row r="643" spans="5:9" ht="21.75" customHeight="1" x14ac:dyDescent="0.25">
      <c r="E643" s="1893" t="s">
        <v>1976</v>
      </c>
      <c r="F643" s="1135" t="s">
        <v>1990</v>
      </c>
      <c r="G643" s="788" t="s">
        <v>25</v>
      </c>
      <c r="H643" s="1889"/>
      <c r="I643" s="1890" t="s">
        <v>2036</v>
      </c>
    </row>
    <row r="644" spans="5:9" ht="31.5" customHeight="1" x14ac:dyDescent="0.25">
      <c r="E644" s="1916"/>
      <c r="F644" s="1135" t="s">
        <v>2004</v>
      </c>
      <c r="G644" s="788"/>
      <c r="H644" s="1889"/>
      <c r="I644" s="1891"/>
    </row>
    <row r="645" spans="5:9" ht="21.75" customHeight="1" x14ac:dyDescent="0.25">
      <c r="E645" s="1893" t="s">
        <v>1976</v>
      </c>
      <c r="F645" s="1139" t="s">
        <v>1990</v>
      </c>
      <c r="G645" s="293" t="s">
        <v>25</v>
      </c>
      <c r="H645" s="1899"/>
      <c r="I645" s="1897" t="s">
        <v>2037</v>
      </c>
    </row>
    <row r="646" spans="5:9" ht="23.25" customHeight="1" x14ac:dyDescent="0.25">
      <c r="E646" s="1916"/>
      <c r="F646" s="1139" t="s">
        <v>2005</v>
      </c>
      <c r="G646" s="293"/>
      <c r="H646" s="1899"/>
      <c r="I646" s="1898"/>
    </row>
    <row r="647" spans="5:9" ht="30.75" customHeight="1" x14ac:dyDescent="0.25">
      <c r="E647" s="1893" t="s">
        <v>1976</v>
      </c>
      <c r="F647" s="294" t="s">
        <v>2053</v>
      </c>
      <c r="G647" s="788">
        <v>1</v>
      </c>
      <c r="H647" s="1896"/>
      <c r="I647" s="1890" t="s">
        <v>2051</v>
      </c>
    </row>
    <row r="648" spans="5:9" ht="28.5" customHeight="1" x14ac:dyDescent="0.25">
      <c r="E648" s="1894"/>
      <c r="F648" s="294" t="s">
        <v>1928</v>
      </c>
      <c r="G648" s="151"/>
      <c r="H648" s="1896"/>
      <c r="I648" s="1891"/>
    </row>
    <row r="649" spans="5:9" s="757" customFormat="1" x14ac:dyDescent="0.25">
      <c r="E649" s="98"/>
      <c r="F649" s="123"/>
      <c r="G649" s="85"/>
      <c r="H649" s="352"/>
      <c r="I649" s="797"/>
    </row>
    <row r="650" spans="5:9" s="757" customFormat="1" x14ac:dyDescent="0.25">
      <c r="E650" s="98"/>
      <c r="F650" s="123"/>
      <c r="G650" s="85"/>
      <c r="H650" s="352"/>
      <c r="I650" s="797"/>
    </row>
    <row r="651" spans="5:9" s="757" customFormat="1" x14ac:dyDescent="0.25">
      <c r="E651" s="98"/>
      <c r="F651" s="123"/>
      <c r="G651" s="85"/>
      <c r="H651" s="352"/>
      <c r="I651" s="797"/>
    </row>
    <row r="652" spans="5:9" s="757" customFormat="1" x14ac:dyDescent="0.25">
      <c r="E652" s="98"/>
      <c r="F652" s="123"/>
      <c r="G652" s="85"/>
      <c r="H652" s="352"/>
      <c r="I652" s="797"/>
    </row>
    <row r="653" spans="5:9" s="757" customFormat="1" x14ac:dyDescent="0.25">
      <c r="E653" s="98"/>
      <c r="F653" s="123"/>
      <c r="G653" s="85"/>
      <c r="H653" s="352"/>
      <c r="I653" s="797"/>
    </row>
    <row r="654" spans="5:9" s="757" customFormat="1" x14ac:dyDescent="0.25">
      <c r="E654" s="98"/>
      <c r="F654" s="123"/>
      <c r="G654" s="85"/>
      <c r="H654" s="352"/>
      <c r="I654" s="797"/>
    </row>
    <row r="656" spans="5:9" x14ac:dyDescent="0.25">
      <c r="E656" s="798"/>
    </row>
    <row r="657" spans="5:5" x14ac:dyDescent="0.25">
      <c r="E657" s="798"/>
    </row>
    <row r="670" spans="5:5" ht="15" x14ac:dyDescent="0.25">
      <c r="E670" s="799"/>
    </row>
  </sheetData>
  <sheetProtection algorithmName="SHA-512" hashValue="10LsofPrlTQ/U4xYed4cZ7dkB8QMS9ZkgsooefRURI6Z9K/Hyjq8Bz+9l9jI4rhgvG5hxu0w84tkrHBKVzLcPQ==" saltValue="RcJOIHzRgBKjREd51vn36Q==" spinCount="100000" sheet="1" objects="1" scenarios="1"/>
  <customSheetViews>
    <customSheetView guid="{4E1C455B-12B1-4412-865D-AAA8CB898B14}"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6425AD40-BB5F-4DDC-B7E5-93EC90B05160}" showGridLines="0" hiddenRows="1">
      <pageMargins left="0.7" right="0.7" top="0.78740157499999996" bottom="0.78740157499999996" header="0.3" footer="0.3"/>
      <pageSetup paperSize="9" orientation="landscape" r:id="rId3"/>
    </customSheetView>
  </customSheetViews>
  <mergeCells count="289">
    <mergeCell ref="E616:E617"/>
    <mergeCell ref="H616:H617"/>
    <mergeCell ref="I616:I617"/>
    <mergeCell ref="E545:E546"/>
    <mergeCell ref="H545:H546"/>
    <mergeCell ref="I545:I546"/>
    <mergeCell ref="B5:C5"/>
    <mergeCell ref="B6:E6"/>
    <mergeCell ref="E635:E636"/>
    <mergeCell ref="H635:H636"/>
    <mergeCell ref="I635:I636"/>
    <mergeCell ref="E631:E632"/>
    <mergeCell ref="H631:H632"/>
    <mergeCell ref="I631:I632"/>
    <mergeCell ref="E633:E634"/>
    <mergeCell ref="H633:H634"/>
    <mergeCell ref="I633:I634"/>
    <mergeCell ref="E610:E611"/>
    <mergeCell ref="H610:H611"/>
    <mergeCell ref="I627:I628"/>
    <mergeCell ref="E517:E520"/>
    <mergeCell ref="I517:I520"/>
    <mergeCell ref="H517:H520"/>
    <mergeCell ref="E606:E607"/>
    <mergeCell ref="H606:H607"/>
    <mergeCell ref="I606:I607"/>
    <mergeCell ref="I610:I611"/>
    <mergeCell ref="E537:E538"/>
    <mergeCell ref="H537:H538"/>
    <mergeCell ref="I537:I538"/>
    <mergeCell ref="E539:E541"/>
    <mergeCell ref="H539:H541"/>
    <mergeCell ref="I539:I541"/>
    <mergeCell ref="E542:E544"/>
    <mergeCell ref="H542:H544"/>
    <mergeCell ref="I542:I544"/>
    <mergeCell ref="E608:E609"/>
    <mergeCell ref="H608:H609"/>
    <mergeCell ref="I608:I609"/>
    <mergeCell ref="E551:E552"/>
    <mergeCell ref="H551:H552"/>
    <mergeCell ref="I551:I552"/>
    <mergeCell ref="E547:E548"/>
    <mergeCell ref="H547:H548"/>
    <mergeCell ref="I547:I548"/>
    <mergeCell ref="E549:E550"/>
    <mergeCell ref="H549:H550"/>
    <mergeCell ref="I549:I550"/>
    <mergeCell ref="E521:E522"/>
    <mergeCell ref="H521:H522"/>
    <mergeCell ref="I521:I522"/>
    <mergeCell ref="E535:E536"/>
    <mergeCell ref="H535:H536"/>
    <mergeCell ref="E533:E534"/>
    <mergeCell ref="H533:H534"/>
    <mergeCell ref="I533:I534"/>
    <mergeCell ref="I535:I536"/>
    <mergeCell ref="I629:I630"/>
    <mergeCell ref="E618:E619"/>
    <mergeCell ref="H618:H619"/>
    <mergeCell ref="I618:I619"/>
    <mergeCell ref="E620:E621"/>
    <mergeCell ref="H620:H621"/>
    <mergeCell ref="I620:I621"/>
    <mergeCell ref="E622:E623"/>
    <mergeCell ref="H622:H623"/>
    <mergeCell ref="I622:I623"/>
    <mergeCell ref="E624:E625"/>
    <mergeCell ref="H624:H625"/>
    <mergeCell ref="I624:I625"/>
    <mergeCell ref="E627:E628"/>
    <mergeCell ref="H627:H628"/>
    <mergeCell ref="E629:E630"/>
    <mergeCell ref="H629:H630"/>
    <mergeCell ref="B3:F4"/>
    <mergeCell ref="E86:E87"/>
    <mergeCell ref="H86:H87"/>
    <mergeCell ref="I86:I87"/>
    <mergeCell ref="G10:H10"/>
    <mergeCell ref="E88:E89"/>
    <mergeCell ref="H88:H89"/>
    <mergeCell ref="I88:I89"/>
    <mergeCell ref="E573:E574"/>
    <mergeCell ref="H573:H574"/>
    <mergeCell ref="I573:I574"/>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H93:H95"/>
    <mergeCell ref="E110:E111"/>
    <mergeCell ref="E174:E178"/>
    <mergeCell ref="E182:E185"/>
    <mergeCell ref="E179:E181"/>
    <mergeCell ref="E186:E188"/>
    <mergeCell ref="E194:E195"/>
    <mergeCell ref="E189:E193"/>
    <mergeCell ref="H179:H193"/>
    <mergeCell ref="E122:E124"/>
    <mergeCell ref="E125:E127"/>
    <mergeCell ref="H140:H141"/>
    <mergeCell ref="H142:H143"/>
    <mergeCell ref="H144:H145"/>
    <mergeCell ref="E196:E198"/>
    <mergeCell ref="H218:H223"/>
    <mergeCell ref="E201:E203"/>
    <mergeCell ref="H194:H203"/>
    <mergeCell ref="I110:I117"/>
    <mergeCell ref="E112:E113"/>
    <mergeCell ref="E114:E115"/>
    <mergeCell ref="E116:E117"/>
    <mergeCell ref="E153:E154"/>
    <mergeCell ref="G153:G154"/>
    <mergeCell ref="H153:H154"/>
    <mergeCell ref="E164:E166"/>
    <mergeCell ref="E171:E173"/>
    <mergeCell ref="E119:E121"/>
    <mergeCell ref="E167:E170"/>
    <mergeCell ref="H164:H178"/>
    <mergeCell ref="E151:E152"/>
    <mergeCell ref="G151:G152"/>
    <mergeCell ref="H151:H152"/>
    <mergeCell ref="E199:E200"/>
    <mergeCell ref="E140:E141"/>
    <mergeCell ref="E142:E143"/>
    <mergeCell ref="E144:E145"/>
    <mergeCell ref="E486:E487"/>
    <mergeCell ref="H486:H487"/>
    <mergeCell ref="I486:I487"/>
    <mergeCell ref="E482:E485"/>
    <mergeCell ref="H482:H485"/>
    <mergeCell ref="I482:I485"/>
    <mergeCell ref="E488:E489"/>
    <mergeCell ref="H488:H489"/>
    <mergeCell ref="I488:I489"/>
    <mergeCell ref="H432:H433"/>
    <mergeCell ref="I432:I433"/>
    <mergeCell ref="F432:F433"/>
    <mergeCell ref="G432:G433"/>
    <mergeCell ref="E478:E481"/>
    <mergeCell ref="H478:H481"/>
    <mergeCell ref="I478:I481"/>
    <mergeCell ref="H204:H207"/>
    <mergeCell ref="H235:H240"/>
    <mergeCell ref="E490:E491"/>
    <mergeCell ref="H490:H491"/>
    <mergeCell ref="I490:I491"/>
    <mergeCell ref="E492:E494"/>
    <mergeCell ref="H492:H494"/>
    <mergeCell ref="I492:I494"/>
    <mergeCell ref="E512:E514"/>
    <mergeCell ref="I512:I514"/>
    <mergeCell ref="H512:H514"/>
    <mergeCell ref="E495:E497"/>
    <mergeCell ref="H495:H497"/>
    <mergeCell ref="I495:I497"/>
    <mergeCell ref="E498:E500"/>
    <mergeCell ref="H498:H500"/>
    <mergeCell ref="I498:I500"/>
    <mergeCell ref="E501:E503"/>
    <mergeCell ref="E504:E505"/>
    <mergeCell ref="H504:H505"/>
    <mergeCell ref="I504:I505"/>
    <mergeCell ref="E510:E511"/>
    <mergeCell ref="H510:H511"/>
    <mergeCell ref="I510:I511"/>
    <mergeCell ref="H501:H503"/>
    <mergeCell ref="I501:I503"/>
    <mergeCell ref="I506:I507"/>
    <mergeCell ref="E515:E516"/>
    <mergeCell ref="H515:H516"/>
    <mergeCell ref="I515:I516"/>
    <mergeCell ref="E506:E507"/>
    <mergeCell ref="H506:H507"/>
    <mergeCell ref="E531:E532"/>
    <mergeCell ref="H531:H532"/>
    <mergeCell ref="I531:I532"/>
    <mergeCell ref="E508:E509"/>
    <mergeCell ref="H508:H509"/>
    <mergeCell ref="I508:I509"/>
    <mergeCell ref="E527:E528"/>
    <mergeCell ref="H527:H528"/>
    <mergeCell ref="I527:I528"/>
    <mergeCell ref="E529:E530"/>
    <mergeCell ref="H529:H530"/>
    <mergeCell ref="I529:I530"/>
    <mergeCell ref="E523:E524"/>
    <mergeCell ref="H523:H524"/>
    <mergeCell ref="I523:I524"/>
    <mergeCell ref="E525:E526"/>
    <mergeCell ref="H525:H526"/>
    <mergeCell ref="I525:I526"/>
    <mergeCell ref="I596:I599"/>
    <mergeCell ref="E600:E601"/>
    <mergeCell ref="H600:H601"/>
    <mergeCell ref="I600:I601"/>
    <mergeCell ref="H604:H605"/>
    <mergeCell ref="I604:I605"/>
    <mergeCell ref="H602:H603"/>
    <mergeCell ref="I602:I603"/>
    <mergeCell ref="E602:E603"/>
    <mergeCell ref="E647:E648"/>
    <mergeCell ref="H647:H648"/>
    <mergeCell ref="I647:I648"/>
    <mergeCell ref="E643:E644"/>
    <mergeCell ref="H643:H644"/>
    <mergeCell ref="I643:I644"/>
    <mergeCell ref="E645:E646"/>
    <mergeCell ref="H645:H646"/>
    <mergeCell ref="I645:I646"/>
    <mergeCell ref="E563:E565"/>
    <mergeCell ref="E641:E642"/>
    <mergeCell ref="H641:H642"/>
    <mergeCell ref="I641:I642"/>
    <mergeCell ref="E637:E638"/>
    <mergeCell ref="H637:H638"/>
    <mergeCell ref="I637:I638"/>
    <mergeCell ref="E639:E640"/>
    <mergeCell ref="H639:H640"/>
    <mergeCell ref="I639:I640"/>
    <mergeCell ref="E612:E613"/>
    <mergeCell ref="H612:H613"/>
    <mergeCell ref="I612:I613"/>
    <mergeCell ref="E614:E615"/>
    <mergeCell ref="H614:H615"/>
    <mergeCell ref="I614:I615"/>
    <mergeCell ref="I567:I570"/>
    <mergeCell ref="E583:E586"/>
    <mergeCell ref="H583:H586"/>
    <mergeCell ref="I583:I586"/>
    <mergeCell ref="E587:E588"/>
    <mergeCell ref="E596:E599"/>
    <mergeCell ref="E604:E605"/>
    <mergeCell ref="H596:H599"/>
    <mergeCell ref="H575:H576"/>
    <mergeCell ref="I575:I576"/>
    <mergeCell ref="E577:E578"/>
    <mergeCell ref="H577:H578"/>
    <mergeCell ref="I577:I578"/>
    <mergeCell ref="E579:E580"/>
    <mergeCell ref="H579:H580"/>
    <mergeCell ref="H571:H572"/>
    <mergeCell ref="I571:I572"/>
    <mergeCell ref="E589:E590"/>
    <mergeCell ref="H589:H590"/>
    <mergeCell ref="I589:I590"/>
    <mergeCell ref="I579:I580"/>
    <mergeCell ref="E591:E592"/>
    <mergeCell ref="E593:E594"/>
    <mergeCell ref="I591:I592"/>
    <mergeCell ref="I593:I594"/>
    <mergeCell ref="H591:H592"/>
    <mergeCell ref="H593:H594"/>
    <mergeCell ref="E581:E582"/>
    <mergeCell ref="H581:H582"/>
    <mergeCell ref="I581:I582"/>
    <mergeCell ref="H563:H565"/>
    <mergeCell ref="I563:I565"/>
    <mergeCell ref="E571:E572"/>
    <mergeCell ref="H587:H588"/>
    <mergeCell ref="I587:I588"/>
    <mergeCell ref="G553:G554"/>
    <mergeCell ref="H553:H554"/>
    <mergeCell ref="I553:I554"/>
    <mergeCell ref="E555:E556"/>
    <mergeCell ref="H555:H556"/>
    <mergeCell ref="I561:I562"/>
    <mergeCell ref="I555:I556"/>
    <mergeCell ref="E557:E558"/>
    <mergeCell ref="H557:H558"/>
    <mergeCell ref="I557:I558"/>
    <mergeCell ref="E553:E554"/>
    <mergeCell ref="E559:E560"/>
    <mergeCell ref="H559:H560"/>
    <mergeCell ref="I559:I560"/>
    <mergeCell ref="E561:E562"/>
    <mergeCell ref="H561:H562"/>
    <mergeCell ref="E567:E570"/>
    <mergeCell ref="H567:H570"/>
    <mergeCell ref="E575:E576"/>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89"/>
  <sheetViews>
    <sheetView showGridLines="0" showRuler="0" zoomScaleSheetLayoutView="100" workbookViewId="0"/>
  </sheetViews>
  <sheetFormatPr defaultColWidth="9" defaultRowHeight="14.25" x14ac:dyDescent="0.2"/>
  <cols>
    <col min="1" max="1" width="2.85546875" style="93" customWidth="1"/>
    <col min="2" max="2" width="52.85546875" style="93" customWidth="1"/>
    <col min="3" max="4" width="31.85546875" style="93" customWidth="1"/>
    <col min="5" max="6" width="16.7109375" style="93" customWidth="1"/>
    <col min="7" max="7" width="9" style="93"/>
    <col min="8" max="8" width="20.85546875" style="93" customWidth="1"/>
    <col min="9" max="16384" width="9" style="93"/>
  </cols>
  <sheetData>
    <row r="1" spans="1:9" x14ac:dyDescent="0.2">
      <c r="A1" s="355"/>
    </row>
    <row r="3" spans="1:9" ht="54" x14ac:dyDescent="0.25">
      <c r="B3" s="1153" t="s">
        <v>2463</v>
      </c>
      <c r="C3" s="78"/>
      <c r="E3" s="78"/>
      <c r="F3" s="78"/>
      <c r="G3" s="78"/>
    </row>
    <row r="4" spans="1:9" ht="33.75" customHeight="1" x14ac:dyDescent="0.25">
      <c r="B4" s="1154" t="s">
        <v>2473</v>
      </c>
      <c r="C4" s="78"/>
      <c r="D4" s="78"/>
      <c r="E4" s="109"/>
      <c r="G4" s="110"/>
    </row>
    <row r="5" spans="1:9" ht="14.25" customHeight="1" x14ac:dyDescent="0.2">
      <c r="B5" s="8"/>
      <c r="C5" s="8"/>
      <c r="D5" s="8"/>
      <c r="E5" s="109"/>
      <c r="G5" s="109"/>
      <c r="H5" s="107"/>
      <c r="I5" s="107"/>
    </row>
    <row r="6" spans="1:9" ht="14.25" customHeight="1" x14ac:dyDescent="0.2">
      <c r="B6" s="998"/>
      <c r="C6" s="8"/>
      <c r="D6" s="8"/>
      <c r="E6" s="57"/>
      <c r="G6" s="109"/>
      <c r="H6" s="107"/>
      <c r="I6" s="107"/>
    </row>
    <row r="7" spans="1:9" s="108" customFormat="1" ht="31.5" x14ac:dyDescent="0.2">
      <c r="B7" s="1203" t="s">
        <v>3108</v>
      </c>
      <c r="C7" s="253"/>
      <c r="D7" s="253"/>
      <c r="E7" s="339"/>
      <c r="F7" s="8"/>
      <c r="G7" s="111"/>
      <c r="H7" s="107"/>
      <c r="I7" s="107"/>
    </row>
    <row r="8" spans="1:9" ht="25.5" x14ac:dyDescent="0.2">
      <c r="B8" s="1717" t="s">
        <v>2167</v>
      </c>
      <c r="C8" s="962"/>
      <c r="D8" s="253"/>
      <c r="E8" s="339" t="str">
        <f>Inhalt!$C$7</f>
        <v>V. OncoBox: L1.1.1 (211126)</v>
      </c>
      <c r="G8" s="111"/>
      <c r="H8" s="107"/>
      <c r="I8" s="107"/>
    </row>
    <row r="9" spans="1:9" x14ac:dyDescent="0.2">
      <c r="E9" s="339" t="str">
        <f>Inhalt!$C$8</f>
        <v>V. Spezifikation: L1.1.1 (211126)</v>
      </c>
      <c r="G9" s="111"/>
    </row>
    <row r="10" spans="1:9" x14ac:dyDescent="0.2">
      <c r="C10" s="635"/>
      <c r="E10" s="191"/>
      <c r="G10" s="57"/>
    </row>
    <row r="11" spans="1:9" s="635" customFormat="1" ht="27" customHeight="1" x14ac:dyDescent="0.25">
      <c r="E11" s="2277" t="s">
        <v>1744</v>
      </c>
      <c r="F11" s="2278"/>
    </row>
    <row r="13" spans="1:9" s="635" customFormat="1" x14ac:dyDescent="0.2"/>
    <row r="14" spans="1:9" s="635" customFormat="1" x14ac:dyDescent="0.2"/>
    <row r="15" spans="1:9" s="635" customFormat="1" x14ac:dyDescent="0.2"/>
    <row r="16" spans="1:9" s="635" customFormat="1" x14ac:dyDescent="0.2"/>
    <row r="17" s="635" customFormat="1" x14ac:dyDescent="0.2"/>
    <row r="18" s="635" customFormat="1" x14ac:dyDescent="0.2"/>
    <row r="19" s="635" customFormat="1" x14ac:dyDescent="0.2"/>
    <row r="20" s="635" customFormat="1" x14ac:dyDescent="0.2"/>
    <row r="21" s="635" customFormat="1" x14ac:dyDescent="0.2"/>
    <row r="22" s="635" customFormat="1" x14ac:dyDescent="0.2"/>
    <row r="23" s="635" customFormat="1" x14ac:dyDescent="0.2"/>
    <row r="24" s="635" customFormat="1" x14ac:dyDescent="0.2"/>
    <row r="25" s="635" customFormat="1" x14ac:dyDescent="0.2"/>
    <row r="26" s="635" customFormat="1" x14ac:dyDescent="0.2"/>
    <row r="37" s="635" customFormat="1" x14ac:dyDescent="0.2"/>
    <row r="38" s="635" customFormat="1" x14ac:dyDescent="0.2"/>
    <row r="39" s="635" customFormat="1" x14ac:dyDescent="0.2"/>
    <row r="40" s="635" customFormat="1" x14ac:dyDescent="0.2"/>
    <row r="41" s="635" customFormat="1" x14ac:dyDescent="0.2"/>
    <row r="42" s="635" customFormat="1" x14ac:dyDescent="0.2"/>
    <row r="43" s="635" customFormat="1" x14ac:dyDescent="0.2"/>
    <row r="44" s="635" customFormat="1" x14ac:dyDescent="0.2"/>
    <row r="45" s="635" customFormat="1" x14ac:dyDescent="0.2"/>
    <row r="46" s="635" customFormat="1" x14ac:dyDescent="0.2"/>
    <row r="47" s="635" customFormat="1" x14ac:dyDescent="0.2"/>
    <row r="48" s="635" customFormat="1" x14ac:dyDescent="0.2"/>
    <row r="49" spans="2:7" x14ac:dyDescent="0.2">
      <c r="B49" s="1436"/>
      <c r="C49" s="1436"/>
      <c r="D49" s="1436"/>
      <c r="E49" s="1436"/>
      <c r="F49" s="1436"/>
      <c r="G49" s="1436"/>
    </row>
    <row r="50" spans="2:7" s="635" customFormat="1" x14ac:dyDescent="0.2">
      <c r="B50" s="1436"/>
      <c r="C50" s="1436"/>
      <c r="D50" s="1436"/>
      <c r="E50" s="1436"/>
      <c r="F50" s="1436"/>
      <c r="G50" s="1436"/>
    </row>
    <row r="51" spans="2:7" s="635" customFormat="1" x14ac:dyDescent="0.2">
      <c r="B51" s="1436"/>
      <c r="C51" s="1436"/>
      <c r="D51" s="1436"/>
      <c r="E51" s="1436"/>
      <c r="F51" s="1436"/>
      <c r="G51" s="1436"/>
    </row>
    <row r="52" spans="2:7" s="635" customFormat="1" x14ac:dyDescent="0.2">
      <c r="B52" s="1436"/>
      <c r="C52" s="1436"/>
      <c r="D52" s="1436"/>
      <c r="E52" s="1436"/>
      <c r="F52" s="1436"/>
      <c r="G52" s="1436"/>
    </row>
    <row r="53" spans="2:7" s="635" customFormat="1" x14ac:dyDescent="0.2">
      <c r="B53" s="1436"/>
      <c r="C53" s="1436"/>
      <c r="D53" s="1436"/>
      <c r="E53" s="1436"/>
      <c r="F53" s="1436"/>
      <c r="G53" s="1436"/>
    </row>
    <row r="54" spans="2:7" s="635" customFormat="1" x14ac:dyDescent="0.2">
      <c r="B54" s="1436"/>
      <c r="C54" s="1436"/>
      <c r="D54" s="1436"/>
      <c r="E54" s="1436"/>
      <c r="F54" s="1436"/>
      <c r="G54" s="1436"/>
    </row>
    <row r="55" spans="2:7" s="635" customFormat="1" x14ac:dyDescent="0.2">
      <c r="B55" s="1436"/>
      <c r="C55" s="1436"/>
      <c r="D55" s="1436"/>
      <c r="E55" s="1436"/>
      <c r="F55" s="1436"/>
      <c r="G55" s="1436"/>
    </row>
    <row r="56" spans="2:7" s="635" customFormat="1" x14ac:dyDescent="0.2">
      <c r="B56" s="1436"/>
      <c r="C56" s="1436"/>
      <c r="D56" s="1436"/>
      <c r="E56" s="1436"/>
      <c r="F56" s="1436"/>
      <c r="G56" s="1436"/>
    </row>
    <row r="57" spans="2:7" s="635" customFormat="1" x14ac:dyDescent="0.2">
      <c r="B57" s="1436"/>
      <c r="C57" s="1436"/>
      <c r="D57" s="1436"/>
      <c r="E57" s="1436"/>
      <c r="F57" s="1436"/>
      <c r="G57" s="1436"/>
    </row>
    <row r="58" spans="2:7" s="635" customFormat="1" x14ac:dyDescent="0.2">
      <c r="B58" s="1436"/>
      <c r="C58" s="1436"/>
      <c r="D58" s="1436"/>
      <c r="E58" s="1436"/>
      <c r="F58" s="1436"/>
      <c r="G58" s="1436"/>
    </row>
    <row r="59" spans="2:7" s="635" customFormat="1" x14ac:dyDescent="0.2">
      <c r="B59" s="1436"/>
      <c r="C59" s="1436"/>
      <c r="D59" s="1436"/>
      <c r="E59" s="1436"/>
      <c r="F59" s="1436"/>
      <c r="G59" s="1436"/>
    </row>
    <row r="60" spans="2:7" s="635" customFormat="1" x14ac:dyDescent="0.2">
      <c r="B60" s="1436"/>
      <c r="C60" s="1436"/>
      <c r="D60" s="1436"/>
      <c r="E60" s="1436"/>
      <c r="F60" s="1436"/>
      <c r="G60" s="1436"/>
    </row>
    <row r="61" spans="2:7" s="635" customFormat="1" x14ac:dyDescent="0.2">
      <c r="B61" s="1436"/>
      <c r="C61" s="1436"/>
      <c r="D61" s="1436"/>
      <c r="E61" s="1436"/>
      <c r="F61" s="1436"/>
      <c r="G61" s="1436"/>
    </row>
    <row r="62" spans="2:7" s="635" customFormat="1" x14ac:dyDescent="0.2">
      <c r="B62" s="1436"/>
      <c r="C62" s="1436"/>
      <c r="D62" s="1436"/>
      <c r="E62" s="1436"/>
      <c r="F62" s="1436"/>
      <c r="G62" s="1436"/>
    </row>
    <row r="63" spans="2:7" s="635" customFormat="1" x14ac:dyDescent="0.2">
      <c r="B63" s="1436"/>
      <c r="C63" s="1436"/>
      <c r="D63" s="1436"/>
      <c r="E63" s="1436"/>
      <c r="F63" s="1436"/>
      <c r="G63" s="1436"/>
    </row>
    <row r="64" spans="2:7" s="635" customFormat="1" x14ac:dyDescent="0.2">
      <c r="B64" s="1436"/>
      <c r="C64" s="1436"/>
      <c r="D64" s="1436"/>
      <c r="E64" s="1436"/>
      <c r="F64" s="1436"/>
      <c r="G64" s="1436"/>
    </row>
    <row r="65" spans="2:8" s="635" customFormat="1" x14ac:dyDescent="0.2">
      <c r="B65" s="1436"/>
      <c r="C65" s="1436"/>
      <c r="D65" s="1436"/>
      <c r="E65" s="1436"/>
      <c r="F65" s="1436"/>
      <c r="G65" s="1436"/>
    </row>
    <row r="66" spans="2:8" s="635" customFormat="1" x14ac:dyDescent="0.2">
      <c r="B66" s="1436"/>
      <c r="C66" s="1436"/>
      <c r="D66" s="1436"/>
      <c r="E66" s="1436"/>
      <c r="F66" s="1436"/>
      <c r="G66" s="1436"/>
    </row>
    <row r="67" spans="2:8" s="635" customFormat="1" x14ac:dyDescent="0.2">
      <c r="B67" s="1436"/>
      <c r="C67" s="1436"/>
      <c r="D67" s="1436"/>
      <c r="E67" s="1436"/>
      <c r="F67" s="1436"/>
      <c r="G67" s="1436"/>
    </row>
    <row r="68" spans="2:8" s="635" customFormat="1" x14ac:dyDescent="0.2">
      <c r="B68" s="1436"/>
      <c r="C68" s="1436"/>
      <c r="D68" s="1436"/>
      <c r="E68" s="1436"/>
      <c r="F68" s="1436"/>
      <c r="G68" s="1436"/>
    </row>
    <row r="69" spans="2:8" s="635" customFormat="1" x14ac:dyDescent="0.2">
      <c r="B69" s="1436"/>
      <c r="C69" s="1436"/>
      <c r="D69" s="1436"/>
      <c r="E69" s="1436"/>
      <c r="F69" s="1436"/>
      <c r="G69" s="1436"/>
    </row>
    <row r="70" spans="2:8" s="635" customFormat="1" x14ac:dyDescent="0.2">
      <c r="B70" s="1436"/>
      <c r="C70" s="1436"/>
      <c r="D70" s="1436"/>
      <c r="E70" s="1436"/>
      <c r="F70" s="1436"/>
      <c r="G70" s="1436"/>
    </row>
    <row r="71" spans="2:8" s="635" customFormat="1" x14ac:dyDescent="0.2">
      <c r="B71" s="1436"/>
      <c r="C71" s="1436"/>
      <c r="D71" s="1436"/>
      <c r="E71" s="1436"/>
      <c r="F71" s="1436"/>
      <c r="G71" s="1436"/>
    </row>
    <row r="72" spans="2:8" s="635" customFormat="1" x14ac:dyDescent="0.2">
      <c r="B72" s="1436"/>
      <c r="C72" s="1436"/>
      <c r="D72" s="1436"/>
      <c r="E72" s="1436"/>
      <c r="F72" s="1436"/>
      <c r="G72" s="1436"/>
    </row>
    <row r="73" spans="2:8" x14ac:dyDescent="0.2">
      <c r="B73" s="1436"/>
      <c r="C73" s="1436"/>
      <c r="D73" s="1436"/>
      <c r="E73" s="1436"/>
      <c r="F73" s="1436"/>
      <c r="G73" s="1436"/>
    </row>
    <row r="74" spans="2:8" x14ac:dyDescent="0.2">
      <c r="B74" s="1436"/>
      <c r="C74" s="1436"/>
      <c r="D74" s="1436"/>
      <c r="E74" s="1436"/>
      <c r="F74" s="1436"/>
      <c r="G74" s="1436"/>
    </row>
    <row r="75" spans="2:8" x14ac:dyDescent="0.2">
      <c r="B75" s="1436"/>
      <c r="C75" s="1436"/>
      <c r="D75" s="1436"/>
      <c r="E75" s="1436"/>
      <c r="F75" s="1436"/>
      <c r="G75" s="1436"/>
    </row>
    <row r="76" spans="2:8" x14ac:dyDescent="0.2">
      <c r="B76" s="1436"/>
      <c r="C76" s="1436"/>
      <c r="D76" s="1436"/>
      <c r="E76" s="1436"/>
      <c r="F76" s="1436"/>
      <c r="G76" s="1436"/>
    </row>
    <row r="77" spans="2:8" x14ac:dyDescent="0.2">
      <c r="B77" s="277"/>
      <c r="C77" s="277"/>
      <c r="D77" s="277"/>
      <c r="E77" s="277"/>
      <c r="F77" s="277"/>
    </row>
    <row r="78" spans="2:8" s="635" customFormat="1" ht="25.5" x14ac:dyDescent="0.2">
      <c r="B78" s="1160" t="s">
        <v>2486</v>
      </c>
    </row>
    <row r="79" spans="2:8" s="635" customFormat="1" ht="61.5" customHeight="1" x14ac:dyDescent="0.25">
      <c r="B79" s="2348" t="s">
        <v>2287</v>
      </c>
      <c r="C79" s="2411"/>
      <c r="D79" s="2340" t="s">
        <v>3633</v>
      </c>
      <c r="E79" s="2340"/>
      <c r="F79" s="2344"/>
      <c r="H79" s="1745"/>
    </row>
    <row r="80" spans="2:8" ht="57" customHeight="1" x14ac:dyDescent="0.25">
      <c r="B80" s="2333" t="s">
        <v>2288</v>
      </c>
      <c r="C80" s="2410"/>
      <c r="D80" s="2351" t="s">
        <v>2292</v>
      </c>
      <c r="E80" s="2351"/>
      <c r="F80" s="2358"/>
      <c r="H80" s="1745"/>
    </row>
    <row r="81" spans="2:8" ht="37.5" customHeight="1" x14ac:dyDescent="0.25">
      <c r="B81" s="2372" t="s">
        <v>2289</v>
      </c>
      <c r="C81" s="2398"/>
      <c r="D81" s="2356" t="s">
        <v>2293</v>
      </c>
      <c r="E81" s="2356"/>
      <c r="F81" s="2297"/>
      <c r="H81" s="1745"/>
    </row>
    <row r="82" spans="2:8" s="635" customFormat="1" ht="39" customHeight="1" x14ac:dyDescent="0.2">
      <c r="B82" s="2372" t="s">
        <v>2290</v>
      </c>
      <c r="C82" s="2398"/>
      <c r="D82" s="2356" t="s">
        <v>2085</v>
      </c>
      <c r="E82" s="2356"/>
      <c r="F82" s="2403"/>
      <c r="H82" s="1745"/>
    </row>
    <row r="83" spans="2:8" s="635" customFormat="1" ht="30.75" customHeight="1" x14ac:dyDescent="0.2">
      <c r="B83" s="2359" t="s">
        <v>2653</v>
      </c>
      <c r="C83" s="2404"/>
      <c r="D83" s="2302" t="s">
        <v>2654</v>
      </c>
      <c r="E83" s="2302"/>
      <c r="F83" s="2405"/>
      <c r="H83" s="1745"/>
    </row>
    <row r="84" spans="2:8" s="635" customFormat="1" ht="37.5" customHeight="1" x14ac:dyDescent="0.2">
      <c r="B84" s="2290" t="s">
        <v>2291</v>
      </c>
      <c r="C84" s="2292"/>
      <c r="D84" s="2356" t="s">
        <v>2085</v>
      </c>
      <c r="E84" s="2356"/>
      <c r="F84" s="2403"/>
      <c r="H84" s="1745"/>
    </row>
    <row r="85" spans="2:8" ht="34.5" customHeight="1" x14ac:dyDescent="0.2">
      <c r="B85" s="2372" t="s">
        <v>3179</v>
      </c>
      <c r="C85" s="2398"/>
      <c r="D85" s="2356" t="s">
        <v>3169</v>
      </c>
      <c r="E85" s="2356"/>
      <c r="F85" s="2403"/>
      <c r="H85" s="1745"/>
    </row>
    <row r="86" spans="2:8" s="635" customFormat="1" ht="34.5" customHeight="1" x14ac:dyDescent="0.2">
      <c r="B86" s="2406" t="s">
        <v>3634</v>
      </c>
      <c r="C86" s="2407"/>
      <c r="D86" s="2408" t="s">
        <v>3180</v>
      </c>
      <c r="E86" s="2408"/>
      <c r="F86" s="2409"/>
      <c r="H86" s="1745"/>
    </row>
    <row r="87" spans="2:8" s="635" customFormat="1" ht="65.25" customHeight="1" x14ac:dyDescent="0.2">
      <c r="B87" s="2290" t="s">
        <v>3635</v>
      </c>
      <c r="C87" s="2291"/>
      <c r="D87" s="2401" t="s">
        <v>3295</v>
      </c>
      <c r="E87" s="2401"/>
      <c r="F87" s="2402"/>
    </row>
    <row r="88" spans="2:8" s="635" customFormat="1" ht="63" customHeight="1" x14ac:dyDescent="0.2">
      <c r="B88" s="2290" t="s">
        <v>3636</v>
      </c>
      <c r="C88" s="2292"/>
      <c r="D88" s="2401" t="s">
        <v>3296</v>
      </c>
      <c r="E88" s="2401"/>
      <c r="F88" s="2402"/>
    </row>
    <row r="89" spans="2:8" s="635" customFormat="1" ht="53.25" customHeight="1" x14ac:dyDescent="0.2">
      <c r="B89" s="2290" t="s">
        <v>3637</v>
      </c>
      <c r="C89" s="2291"/>
      <c r="D89" s="2401" t="s">
        <v>3297</v>
      </c>
      <c r="E89" s="2401"/>
      <c r="F89" s="2402"/>
    </row>
  </sheetData>
  <sheetProtection algorithmName="SHA-512" hashValue="7eMDCJxAsGWI9mJ4guDtezrc2J1pCjjY3jxDi3lSfAqwsULyFW1ucJmobhQNZQYCickMV1Al6oR+ZhnGtThP2Q==" saltValue="P7kR6CQbJ6VA8Dyml8LMfA=="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E11:F11"/>
    <mergeCell ref="B80:C80"/>
    <mergeCell ref="D80:F80"/>
    <mergeCell ref="B82:C82"/>
    <mergeCell ref="D82:F82"/>
    <mergeCell ref="B81:C81"/>
    <mergeCell ref="D81:F81"/>
    <mergeCell ref="B79:C79"/>
    <mergeCell ref="D79:F79"/>
    <mergeCell ref="D84:F84"/>
    <mergeCell ref="B83:C83"/>
    <mergeCell ref="D83:F83"/>
    <mergeCell ref="B86:C86"/>
    <mergeCell ref="D86:F86"/>
    <mergeCell ref="B85:C85"/>
    <mergeCell ref="D85:F85"/>
    <mergeCell ref="B84:C84"/>
    <mergeCell ref="B87:C87"/>
    <mergeCell ref="D87:F87"/>
    <mergeCell ref="B88:C88"/>
    <mergeCell ref="D88:F88"/>
    <mergeCell ref="B89:C89"/>
    <mergeCell ref="D89:F89"/>
  </mergeCell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6"/>
  <dimension ref="A1:H63"/>
  <sheetViews>
    <sheetView showGridLines="0" showRuler="0" zoomScaleNormal="100" zoomScaleSheetLayoutView="100" workbookViewId="0"/>
  </sheetViews>
  <sheetFormatPr defaultColWidth="9" defaultRowHeight="14.25" x14ac:dyDescent="0.2"/>
  <cols>
    <col min="1" max="1" width="2.85546875" style="93" customWidth="1"/>
    <col min="2" max="2" width="68.5703125" style="93" customWidth="1"/>
    <col min="3" max="4" width="31.85546875" style="93" customWidth="1"/>
    <col min="5" max="6" width="16.7109375" style="93" customWidth="1"/>
    <col min="7" max="16384" width="9" style="93"/>
  </cols>
  <sheetData>
    <row r="1" spans="1:8" x14ac:dyDescent="0.2">
      <c r="A1" s="355"/>
    </row>
    <row r="3" spans="1:8" ht="36" x14ac:dyDescent="0.25">
      <c r="B3" s="1153" t="s">
        <v>2463</v>
      </c>
      <c r="C3" s="78"/>
      <c r="E3" s="78"/>
      <c r="F3" s="78"/>
      <c r="G3" s="78"/>
    </row>
    <row r="4" spans="1:8" ht="39.75" customHeight="1" x14ac:dyDescent="0.25">
      <c r="B4" s="1154" t="s">
        <v>2473</v>
      </c>
      <c r="C4" s="78"/>
      <c r="D4" s="78"/>
      <c r="E4" s="109"/>
      <c r="G4" s="110"/>
    </row>
    <row r="5" spans="1:8" ht="14.25" customHeight="1" x14ac:dyDescent="0.2">
      <c r="B5" s="8"/>
      <c r="C5" s="8"/>
      <c r="D5" s="8"/>
      <c r="E5" s="109"/>
      <c r="G5" s="109"/>
    </row>
    <row r="6" spans="1:8" ht="14.25" customHeight="1" x14ac:dyDescent="0.2">
      <c r="B6" s="133"/>
      <c r="C6" s="8"/>
      <c r="D6" s="8"/>
      <c r="E6" s="57"/>
      <c r="G6" s="109"/>
    </row>
    <row r="7" spans="1:8" s="108" customFormat="1" ht="31.5" x14ac:dyDescent="0.2">
      <c r="B7" s="1679" t="s">
        <v>3298</v>
      </c>
      <c r="C7" s="8"/>
      <c r="D7" s="8"/>
      <c r="E7" s="339"/>
      <c r="F7" s="8"/>
      <c r="G7" s="111"/>
    </row>
    <row r="8" spans="1:8" ht="25.5" x14ac:dyDescent="0.2">
      <c r="B8" s="1694" t="s">
        <v>3299</v>
      </c>
      <c r="C8" s="8"/>
      <c r="D8" s="8"/>
      <c r="E8" s="339" t="str">
        <f>Inhalt!$C$7</f>
        <v>V. OncoBox: L1.1.1 (211126)</v>
      </c>
      <c r="G8" s="111"/>
      <c r="H8" s="8"/>
    </row>
    <row r="9" spans="1:8" ht="15.75" x14ac:dyDescent="0.2">
      <c r="E9" s="339" t="str">
        <f>Inhalt!$C$8</f>
        <v>V. Spezifikation: L1.1.1 (211126)</v>
      </c>
      <c r="G9" s="111"/>
      <c r="H9" s="8"/>
    </row>
    <row r="10" spans="1:8" x14ac:dyDescent="0.2">
      <c r="E10" s="191"/>
      <c r="G10" s="57"/>
    </row>
    <row r="11" spans="1:8"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48" customHeight="1" x14ac:dyDescent="0.2">
      <c r="B44" s="1075" t="s">
        <v>2478</v>
      </c>
      <c r="C44" s="1075" t="s">
        <v>2479</v>
      </c>
      <c r="D44" s="1075" t="s">
        <v>2480</v>
      </c>
      <c r="E44" s="1075" t="s">
        <v>2481</v>
      </c>
      <c r="F44" s="106" t="s">
        <v>2482</v>
      </c>
    </row>
    <row r="45" spans="2:6" ht="172.5" customHeight="1" x14ac:dyDescent="0.2">
      <c r="B45" s="1226" t="s">
        <v>2320</v>
      </c>
      <c r="C45" s="161"/>
      <c r="D45" s="1258" t="s">
        <v>2500</v>
      </c>
      <c r="E45" s="175">
        <v>1</v>
      </c>
      <c r="F45" s="84"/>
    </row>
    <row r="46" spans="2:6" ht="78.75" x14ac:dyDescent="0.2">
      <c r="B46" s="172" t="s">
        <v>1990</v>
      </c>
      <c r="C46" s="172"/>
      <c r="D46" s="1216" t="s">
        <v>2277</v>
      </c>
      <c r="E46" s="175" t="s">
        <v>26</v>
      </c>
      <c r="F46" s="84"/>
    </row>
    <row r="47" spans="2:6" ht="33.75" x14ac:dyDescent="0.2">
      <c r="B47" s="199" t="s">
        <v>2333</v>
      </c>
      <c r="C47" s="161"/>
      <c r="D47" s="161" t="s">
        <v>114</v>
      </c>
      <c r="E47" s="269" t="s">
        <v>287</v>
      </c>
      <c r="F47" s="278"/>
    </row>
    <row r="48" spans="2:6" s="635" customFormat="1" ht="46.5" customHeight="1" x14ac:dyDescent="0.2">
      <c r="B48" s="1573" t="s">
        <v>2932</v>
      </c>
      <c r="C48" s="2412" t="s">
        <v>3414</v>
      </c>
      <c r="D48" s="1573" t="s">
        <v>75</v>
      </c>
      <c r="E48" s="1572"/>
      <c r="F48" s="1574" t="s">
        <v>2935</v>
      </c>
    </row>
    <row r="49" spans="2:6" s="635" customFormat="1" ht="46.5" customHeight="1" x14ac:dyDescent="0.2">
      <c r="B49" s="1573" t="s">
        <v>2933</v>
      </c>
      <c r="C49" s="2413"/>
      <c r="D49" s="1573" t="s">
        <v>76</v>
      </c>
      <c r="E49" s="1572"/>
      <c r="F49" s="1574" t="s">
        <v>2936</v>
      </c>
    </row>
    <row r="50" spans="2:6" s="635" customFormat="1" ht="49.5" customHeight="1" x14ac:dyDescent="0.2">
      <c r="B50" s="1573" t="s">
        <v>2934</v>
      </c>
      <c r="C50" s="2414"/>
      <c r="D50" s="1573" t="s">
        <v>77</v>
      </c>
      <c r="E50" s="1572"/>
      <c r="F50" s="1574" t="s">
        <v>2935</v>
      </c>
    </row>
    <row r="51" spans="2:6" ht="56.25" x14ac:dyDescent="0.2">
      <c r="B51" s="199" t="s">
        <v>1999</v>
      </c>
      <c r="C51" s="161"/>
      <c r="D51" s="199" t="s">
        <v>2655</v>
      </c>
      <c r="E51" s="199" t="s">
        <v>2656</v>
      </c>
      <c r="F51" s="84"/>
    </row>
    <row r="52" spans="2:6" ht="168.75" x14ac:dyDescent="0.2">
      <c r="B52" s="199" t="s">
        <v>1919</v>
      </c>
      <c r="C52" s="161"/>
      <c r="D52" s="1218" t="s">
        <v>2294</v>
      </c>
      <c r="E52" s="1071" t="s">
        <v>1217</v>
      </c>
      <c r="F52" s="84"/>
    </row>
    <row r="53" spans="2:6" x14ac:dyDescent="0.2">
      <c r="B53" s="116"/>
      <c r="C53" s="116"/>
      <c r="D53" s="116"/>
      <c r="E53" s="116"/>
      <c r="F53" s="116"/>
    </row>
    <row r="54" spans="2:6" x14ac:dyDescent="0.2">
      <c r="B54" s="116"/>
      <c r="C54" s="116"/>
      <c r="D54" s="116"/>
      <c r="E54" s="116"/>
      <c r="F54" s="116"/>
    </row>
    <row r="55" spans="2:6" s="635" customFormat="1" ht="27.75" customHeight="1" x14ac:dyDescent="0.2">
      <c r="B55" s="261" t="s">
        <v>2950</v>
      </c>
    </row>
    <row r="56" spans="2:6" s="635" customFormat="1" ht="27.75" customHeight="1" x14ac:dyDescent="0.2">
      <c r="B56" s="1574" t="s">
        <v>2507</v>
      </c>
      <c r="C56" s="1573"/>
      <c r="D56" s="1574" t="s">
        <v>159</v>
      </c>
      <c r="E56" s="1574" t="s">
        <v>312</v>
      </c>
      <c r="F56" s="84"/>
    </row>
    <row r="57" spans="2:6" ht="26.25" customHeight="1" x14ac:dyDescent="0.2">
      <c r="B57" s="1226" t="s">
        <v>1958</v>
      </c>
      <c r="C57" s="169"/>
      <c r="D57" s="1217" t="s">
        <v>156</v>
      </c>
      <c r="E57" s="161" t="s">
        <v>22</v>
      </c>
      <c r="F57" s="84"/>
    </row>
    <row r="58" spans="2:6" ht="56.25" x14ac:dyDescent="0.2">
      <c r="B58" s="1226" t="s">
        <v>1959</v>
      </c>
      <c r="C58" s="169"/>
      <c r="D58" s="1217" t="s">
        <v>2295</v>
      </c>
      <c r="E58" s="161" t="s">
        <v>26</v>
      </c>
      <c r="F58" s="84"/>
    </row>
    <row r="62" spans="2:6" s="635" customFormat="1" ht="25.5" x14ac:dyDescent="0.2">
      <c r="B62" s="1160" t="s">
        <v>2486</v>
      </c>
    </row>
    <row r="63" spans="2:6" ht="15" x14ac:dyDescent="0.25">
      <c r="B63" s="2348"/>
      <c r="C63" s="2388"/>
      <c r="D63" s="2389"/>
      <c r="E63" s="2358"/>
      <c r="F63" s="2358"/>
    </row>
  </sheetData>
  <sheetProtection algorithmName="SHA-512" hashValue="FNMncDZZrYaG5Us3DSfd1qNz5E1U2OY1droVY/AeShd/tiTw2bRNPlrmdNyQ98c2z+fGninjbv5i19abbdawfw==" saltValue="z0Qhj8oungGUf7sftCT7Fg==" spinCount="100000" sheet="1" objects="1" scenarios="1"/>
  <customSheetViews>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800-000000000000}">
      <formula1>Felder</formula1>
    </dataValidation>
  </dataValidation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7"/>
  <sheetViews>
    <sheetView showGridLines="0" showRuler="0" zoomScaleNormal="100" zoomScaleSheetLayoutView="100" workbookViewId="0"/>
  </sheetViews>
  <sheetFormatPr defaultColWidth="9" defaultRowHeight="14.25" x14ac:dyDescent="0.2"/>
  <cols>
    <col min="1" max="1" width="2.85546875" style="635" customWidth="1"/>
    <col min="2" max="2" width="68.5703125" style="635" customWidth="1"/>
    <col min="3" max="4" width="31.85546875" style="635" customWidth="1"/>
    <col min="5" max="6" width="16.7109375" style="635" customWidth="1"/>
    <col min="7" max="16384" width="9" style="635"/>
  </cols>
  <sheetData>
    <row r="1" spans="1:12" x14ac:dyDescent="0.2">
      <c r="A1" s="1400"/>
    </row>
    <row r="3" spans="1:12" ht="36" x14ac:dyDescent="0.25">
      <c r="B3" s="1153" t="s">
        <v>2463</v>
      </c>
      <c r="C3" s="78"/>
      <c r="E3" s="78"/>
      <c r="F3" s="78"/>
      <c r="G3" s="78"/>
    </row>
    <row r="4" spans="1:12" ht="39.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01" customFormat="1" ht="63" x14ac:dyDescent="0.2">
      <c r="B7" s="1203" t="s">
        <v>3300</v>
      </c>
      <c r="C7" s="8"/>
      <c r="D7" s="8"/>
      <c r="E7" s="582"/>
      <c r="F7" s="8"/>
      <c r="G7" s="111"/>
      <c r="I7" s="8"/>
      <c r="J7" s="107"/>
      <c r="K7" s="107"/>
      <c r="L7" s="107"/>
    </row>
    <row r="8" spans="1:12" ht="25.5" x14ac:dyDescent="0.2">
      <c r="B8" s="1821" t="s">
        <v>3294</v>
      </c>
      <c r="C8" s="8"/>
      <c r="D8" s="8"/>
      <c r="E8" s="582" t="str">
        <f>Inhalt!$C$7</f>
        <v>V. OncoBox: L1.1.1 (211126)</v>
      </c>
      <c r="G8" s="111"/>
      <c r="H8" s="8"/>
      <c r="I8" s="8"/>
      <c r="J8" s="107"/>
      <c r="K8" s="107"/>
      <c r="L8" s="107"/>
    </row>
    <row r="9" spans="1:12" ht="33.75" customHeight="1" x14ac:dyDescent="0.2">
      <c r="B9" s="1480" t="s">
        <v>2167</v>
      </c>
      <c r="E9" s="582" t="str">
        <f>Inhalt!$C$8</f>
        <v>V. Spezifikation: L1.1.1 (211126)</v>
      </c>
      <c r="G9" s="111"/>
      <c r="H9" s="8"/>
      <c r="I9" s="8"/>
    </row>
    <row r="10" spans="1:12" x14ac:dyDescent="0.2">
      <c r="E10" s="191"/>
      <c r="G10" s="582"/>
    </row>
    <row r="11" spans="1:12" ht="27" customHeight="1" x14ac:dyDescent="0.25">
      <c r="E11" s="2277" t="s">
        <v>1744</v>
      </c>
      <c r="F11" s="2278"/>
    </row>
    <row r="40" spans="2:6" x14ac:dyDescent="0.2">
      <c r="C40" s="133"/>
    </row>
    <row r="44" spans="2:6" ht="25.5" x14ac:dyDescent="0.2">
      <c r="B44" s="1478" t="s">
        <v>2486</v>
      </c>
    </row>
    <row r="45" spans="2:6" x14ac:dyDescent="0.2">
      <c r="B45" s="1160"/>
    </row>
    <row r="46" spans="2:6" ht="42.75" customHeight="1" x14ac:dyDescent="0.2">
      <c r="B46" s="1479" t="s">
        <v>3418</v>
      </c>
      <c r="C46" s="2415" t="s">
        <v>3169</v>
      </c>
      <c r="D46" s="2415"/>
      <c r="E46" s="2415"/>
      <c r="F46" s="2415"/>
    </row>
    <row r="47" spans="2:6" ht="47.25" customHeight="1" x14ac:dyDescent="0.2">
      <c r="B47" s="1479" t="s">
        <v>3182</v>
      </c>
      <c r="C47" s="2416" t="s">
        <v>3183</v>
      </c>
      <c r="D47" s="2416"/>
      <c r="E47" s="2416"/>
      <c r="F47" s="2416"/>
    </row>
  </sheetData>
  <sheetProtection algorithmName="SHA-512" hashValue="FYngnRog2q/Esm9wn3dF3YGXeMvKbRiI75pLbV7SPUYqU+6IUicoXWjv8Jny8VET713YvCEL/NTqXFn89xgZTg==" saltValue="oErqptFix69O3cY03AqjPg==" spinCount="100000" sheet="1" objects="1" scenarios="1"/>
  <mergeCells count="3">
    <mergeCell ref="E11:F11"/>
    <mergeCell ref="C46:F46"/>
    <mergeCell ref="C47:F47"/>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65"/>
  <dimension ref="A1:L63"/>
  <sheetViews>
    <sheetView showGridLines="0" showRuler="0" zoomScaleSheetLayoutView="100" workbookViewId="0"/>
  </sheetViews>
  <sheetFormatPr defaultColWidth="9" defaultRowHeight="14.25" x14ac:dyDescent="0.2"/>
  <cols>
    <col min="1" max="1" width="2.85546875" style="93" customWidth="1"/>
    <col min="2" max="2" width="66.14062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30.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47.25" x14ac:dyDescent="0.2">
      <c r="B7" s="1203" t="s">
        <v>3301</v>
      </c>
      <c r="C7" s="8"/>
      <c r="D7" s="8"/>
      <c r="E7" s="339"/>
      <c r="F7" s="8"/>
      <c r="G7" s="111"/>
      <c r="I7" s="8"/>
      <c r="J7" s="107"/>
      <c r="K7" s="107"/>
      <c r="L7" s="107"/>
    </row>
    <row r="8" spans="1:12" ht="25.5" x14ac:dyDescent="0.2">
      <c r="B8" s="1821" t="s">
        <v>3302</v>
      </c>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50.25" customHeight="1" x14ac:dyDescent="0.2">
      <c r="B44" s="1075" t="s">
        <v>2478</v>
      </c>
      <c r="C44" s="1075" t="s">
        <v>2479</v>
      </c>
      <c r="D44" s="1075" t="s">
        <v>2480</v>
      </c>
      <c r="E44" s="1075" t="s">
        <v>2481</v>
      </c>
      <c r="F44" s="106" t="s">
        <v>2482</v>
      </c>
    </row>
    <row r="45" spans="2:6" ht="180" customHeight="1" x14ac:dyDescent="0.2">
      <c r="B45" s="1235" t="s">
        <v>2320</v>
      </c>
      <c r="C45" s="161"/>
      <c r="D45" s="1258" t="s">
        <v>2500</v>
      </c>
      <c r="E45" s="175">
        <v>1</v>
      </c>
      <c r="F45" s="84"/>
    </row>
    <row r="46" spans="2:6" ht="78.75" x14ac:dyDescent="0.2">
      <c r="B46" s="1233" t="s">
        <v>1996</v>
      </c>
      <c r="C46" s="159"/>
      <c r="D46" s="1233" t="s">
        <v>2249</v>
      </c>
      <c r="E46" s="201" t="s">
        <v>21</v>
      </c>
      <c r="F46" s="84"/>
    </row>
    <row r="47" spans="2:6" ht="78.75" x14ac:dyDescent="0.2">
      <c r="B47" s="1233" t="s">
        <v>1990</v>
      </c>
      <c r="C47" s="159"/>
      <c r="D47" s="1233" t="s">
        <v>2250</v>
      </c>
      <c r="E47" s="203" t="s">
        <v>25</v>
      </c>
      <c r="F47" s="84"/>
    </row>
    <row r="48" spans="2:6" ht="101.25" x14ac:dyDescent="0.2">
      <c r="B48" s="1233" t="s">
        <v>1995</v>
      </c>
      <c r="C48" s="417"/>
      <c r="D48" s="1232" t="s">
        <v>2237</v>
      </c>
      <c r="E48" s="203" t="s">
        <v>703</v>
      </c>
      <c r="F48" s="278"/>
    </row>
    <row r="49" spans="2:6" ht="101.25" x14ac:dyDescent="0.2">
      <c r="B49" s="1235" t="s">
        <v>2334</v>
      </c>
      <c r="C49" s="1235" t="s">
        <v>2336</v>
      </c>
      <c r="D49" s="1234" t="s">
        <v>2335</v>
      </c>
      <c r="E49" s="200">
        <v>1</v>
      </c>
      <c r="F49" s="84"/>
    </row>
    <row r="50" spans="2:6" x14ac:dyDescent="0.2">
      <c r="B50" s="116"/>
      <c r="C50" s="116"/>
      <c r="D50" s="116"/>
      <c r="E50" s="116"/>
      <c r="F50" s="116"/>
    </row>
    <row r="52" spans="2:6" s="635" customFormat="1" ht="27.75" customHeight="1" x14ac:dyDescent="0.2">
      <c r="B52" s="261" t="s">
        <v>2950</v>
      </c>
    </row>
    <row r="53" spans="2:6" ht="168.75" x14ac:dyDescent="0.2">
      <c r="B53" s="1232" t="s">
        <v>1921</v>
      </c>
      <c r="C53" s="200"/>
      <c r="D53" s="1234" t="s">
        <v>2337</v>
      </c>
      <c r="E53" s="200" t="s">
        <v>27</v>
      </c>
      <c r="F53" s="84"/>
    </row>
    <row r="54" spans="2:6" s="116" customFormat="1" x14ac:dyDescent="0.2">
      <c r="D54" s="116" t="s">
        <v>30</v>
      </c>
    </row>
    <row r="55" spans="2:6" s="116" customFormat="1" x14ac:dyDescent="0.2"/>
    <row r="56" spans="2:6" s="116" customFormat="1" x14ac:dyDescent="0.2"/>
    <row r="57" spans="2:6" s="635" customFormat="1" ht="25.5" x14ac:dyDescent="0.2">
      <c r="B57" s="1160" t="s">
        <v>2486</v>
      </c>
    </row>
    <row r="58" spans="2:6" ht="79.5" customHeight="1" x14ac:dyDescent="0.2">
      <c r="B58" s="2333" t="s">
        <v>2338</v>
      </c>
      <c r="C58" s="2417"/>
      <c r="D58" s="2266" t="s">
        <v>2339</v>
      </c>
      <c r="E58" s="2335"/>
      <c r="F58" s="2336"/>
    </row>
    <row r="59" spans="2:6" s="635" customFormat="1" ht="39.75" customHeight="1" x14ac:dyDescent="0.2">
      <c r="B59" s="2348" t="s">
        <v>2340</v>
      </c>
      <c r="C59" s="2355"/>
      <c r="D59" s="2275" t="s">
        <v>2937</v>
      </c>
      <c r="E59" s="2385"/>
      <c r="F59" s="2331"/>
    </row>
    <row r="60" spans="2:6" s="635" customFormat="1" ht="39.75" customHeight="1" x14ac:dyDescent="0.2">
      <c r="B60" s="2348" t="s">
        <v>2341</v>
      </c>
      <c r="C60" s="2355"/>
      <c r="D60" s="2275" t="s">
        <v>2342</v>
      </c>
      <c r="E60" s="2385"/>
      <c r="F60" s="2331"/>
    </row>
    <row r="61" spans="2:6" ht="49.5" customHeight="1" x14ac:dyDescent="0.2">
      <c r="B61" s="2359" t="s">
        <v>2940</v>
      </c>
      <c r="C61" s="2360"/>
      <c r="D61" s="2359" t="s">
        <v>2938</v>
      </c>
      <c r="E61" s="2418"/>
      <c r="F61" s="2419"/>
    </row>
    <row r="62" spans="2:6" ht="43.5" customHeight="1" x14ac:dyDescent="0.2">
      <c r="B62" s="2359" t="s">
        <v>3638</v>
      </c>
      <c r="C62" s="2360"/>
      <c r="D62" s="2359" t="s">
        <v>2939</v>
      </c>
      <c r="E62" s="2418"/>
      <c r="F62" s="2419"/>
    </row>
    <row r="63" spans="2:6" ht="74.25" customHeight="1" x14ac:dyDescent="0.2">
      <c r="B63" s="2359" t="s">
        <v>3639</v>
      </c>
      <c r="C63" s="2360"/>
      <c r="D63" s="2359" t="s">
        <v>3710</v>
      </c>
      <c r="E63" s="2418"/>
      <c r="F63" s="2419"/>
    </row>
  </sheetData>
  <sheetProtection algorithmName="SHA-512" hashValue="rPPBc/JklByX0cyEHnTdG31u6ZJrd9nSSGZ1SQHPoygWIV8fivli11vIcEazRLQRYqVp/2qEVIhBrYzXtTooIQ==" saltValue="1LI3ziCCOVUDBt2+BvuW9g==" spinCount="100000" sheet="1" objects="1" scenario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2:C62"/>
    <mergeCell ref="D62:F62"/>
    <mergeCell ref="B63:C63"/>
    <mergeCell ref="D63:F63"/>
    <mergeCell ref="B61:C61"/>
    <mergeCell ref="D61:F61"/>
    <mergeCell ref="B60:C60"/>
    <mergeCell ref="D60:F60"/>
    <mergeCell ref="E11:F11"/>
    <mergeCell ref="B58:C58"/>
    <mergeCell ref="D58:F58"/>
    <mergeCell ref="B59:C59"/>
    <mergeCell ref="D59:F59"/>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89"/>
  <sheetViews>
    <sheetView showGridLines="0" showRuler="0" zoomScaleNormal="100" zoomScaleSheetLayoutView="100" workbookViewId="0"/>
  </sheetViews>
  <sheetFormatPr defaultColWidth="9" defaultRowHeight="14.25" x14ac:dyDescent="0.2"/>
  <cols>
    <col min="1" max="1" width="2.85546875" style="635" customWidth="1"/>
    <col min="2" max="2" width="57.42578125" style="635" customWidth="1"/>
    <col min="3" max="4" width="31.85546875" style="635" customWidth="1"/>
    <col min="5" max="6" width="16.7109375" style="635" customWidth="1"/>
    <col min="7" max="7" width="16.5703125" style="635" customWidth="1"/>
    <col min="8" max="16384" width="9" style="635"/>
  </cols>
  <sheetData>
    <row r="1" spans="1:12" x14ac:dyDescent="0.2">
      <c r="A1" s="1378"/>
    </row>
    <row r="3" spans="1:12" ht="36" x14ac:dyDescent="0.25">
      <c r="B3" s="1153" t="s">
        <v>2463</v>
      </c>
      <c r="C3" s="78"/>
      <c r="E3" s="78"/>
      <c r="F3" s="78"/>
      <c r="G3" s="78"/>
    </row>
    <row r="4" spans="1:12" ht="30.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379" customFormat="1" ht="47.25" customHeight="1" x14ac:dyDescent="0.2">
      <c r="B7" s="2426" t="s">
        <v>3303</v>
      </c>
      <c r="C7" s="2426"/>
      <c r="D7" s="8"/>
      <c r="E7" s="582"/>
      <c r="F7" s="8"/>
      <c r="G7" s="111"/>
      <c r="I7" s="8"/>
      <c r="J7" s="107"/>
      <c r="K7" s="107"/>
      <c r="L7" s="107"/>
    </row>
    <row r="8" spans="1:12" ht="25.5" x14ac:dyDescent="0.2">
      <c r="B8" s="1821" t="s">
        <v>3294</v>
      </c>
      <c r="C8" s="994"/>
      <c r="D8" s="8"/>
      <c r="E8" s="582" t="str">
        <f>Inhalt!$C$7</f>
        <v>V. OncoBox: L1.1.1 (211126)</v>
      </c>
      <c r="G8" s="111"/>
      <c r="H8" s="8"/>
      <c r="I8" s="8"/>
      <c r="J8" s="107"/>
      <c r="K8" s="107"/>
      <c r="L8" s="107"/>
    </row>
    <row r="9" spans="1:12" ht="15.75" x14ac:dyDescent="0.2">
      <c r="E9" s="582" t="str">
        <f>Inhalt!$C$8</f>
        <v>V. Spezifikation: L1.1.1 (211126)</v>
      </c>
      <c r="G9" s="111"/>
      <c r="H9" s="8"/>
      <c r="I9" s="8"/>
    </row>
    <row r="10" spans="1:12" x14ac:dyDescent="0.2">
      <c r="E10" s="191"/>
      <c r="G10" s="582"/>
    </row>
    <row r="11" spans="1:12" ht="27" customHeight="1" x14ac:dyDescent="0.25">
      <c r="E11" s="2277" t="s">
        <v>1744</v>
      </c>
      <c r="F11" s="2278"/>
    </row>
    <row r="55" spans="2:7" x14ac:dyDescent="0.2">
      <c r="C55" s="133"/>
    </row>
    <row r="56" spans="2:7" ht="31.5" x14ac:dyDescent="0.25">
      <c r="B56" s="1167" t="s">
        <v>2488</v>
      </c>
    </row>
    <row r="58" spans="2:7" ht="25.5" x14ac:dyDescent="0.2">
      <c r="B58" s="261" t="s">
        <v>2491</v>
      </c>
    </row>
    <row r="59" spans="2:7" ht="102" customHeight="1" x14ac:dyDescent="0.2">
      <c r="B59" s="1075" t="s">
        <v>2478</v>
      </c>
      <c r="C59" s="1075" t="s">
        <v>2479</v>
      </c>
      <c r="D59" s="1075" t="s">
        <v>2480</v>
      </c>
      <c r="E59" s="106" t="s">
        <v>2662</v>
      </c>
      <c r="F59" s="1747" t="s">
        <v>2959</v>
      </c>
      <c r="G59" s="106" t="s">
        <v>2663</v>
      </c>
    </row>
    <row r="60" spans="2:7" s="258" customFormat="1" ht="202.5" x14ac:dyDescent="0.2">
      <c r="B60" s="166" t="s">
        <v>2320</v>
      </c>
      <c r="C60" s="172"/>
      <c r="D60" s="1377" t="s">
        <v>2500</v>
      </c>
      <c r="E60" s="1376">
        <v>1</v>
      </c>
      <c r="F60" s="1746">
        <v>1</v>
      </c>
      <c r="G60" s="1582">
        <v>1</v>
      </c>
    </row>
    <row r="61" spans="2:7" s="258" customFormat="1" ht="22.5" x14ac:dyDescent="0.2">
      <c r="B61" s="1668" t="s">
        <v>191</v>
      </c>
      <c r="C61" s="1668" t="s">
        <v>2972</v>
      </c>
      <c r="D61" s="1668"/>
      <c r="E61" s="1671"/>
      <c r="F61" s="1563" t="s">
        <v>2971</v>
      </c>
      <c r="G61" s="1668"/>
    </row>
    <row r="62" spans="2:7" s="258" customFormat="1" ht="41.25" customHeight="1" x14ac:dyDescent="0.2">
      <c r="B62" s="1672" t="s">
        <v>2963</v>
      </c>
      <c r="C62" s="2422" t="s">
        <v>2961</v>
      </c>
      <c r="D62" s="2408" t="s">
        <v>2966</v>
      </c>
      <c r="E62" s="2422" t="s">
        <v>767</v>
      </c>
      <c r="F62" s="2429" t="s">
        <v>2962</v>
      </c>
      <c r="G62" s="2422" t="s">
        <v>767</v>
      </c>
    </row>
    <row r="63" spans="2:7" s="258" customFormat="1" ht="39" customHeight="1" x14ac:dyDescent="0.2">
      <c r="B63" s="1672" t="s">
        <v>2964</v>
      </c>
      <c r="C63" s="2422"/>
      <c r="D63" s="2425"/>
      <c r="E63" s="2423"/>
      <c r="F63" s="2429"/>
      <c r="G63" s="2423"/>
    </row>
    <row r="64" spans="2:7" s="258" customFormat="1" ht="77.25" customHeight="1" x14ac:dyDescent="0.2">
      <c r="B64" s="1672" t="s">
        <v>246</v>
      </c>
      <c r="C64" s="1670" t="s">
        <v>2965</v>
      </c>
      <c r="D64" s="1668" t="s">
        <v>721</v>
      </c>
      <c r="E64" s="1670" t="s">
        <v>2969</v>
      </c>
      <c r="F64" s="1748" t="s">
        <v>1128</v>
      </c>
      <c r="G64" s="1670" t="s">
        <v>2970</v>
      </c>
    </row>
    <row r="65" spans="2:7" s="258" customFormat="1" ht="33" customHeight="1" x14ac:dyDescent="0.2"/>
    <row r="66" spans="2:7" s="258" customFormat="1" x14ac:dyDescent="0.2"/>
    <row r="67" spans="2:7" ht="134.25" customHeight="1" x14ac:dyDescent="0.2">
      <c r="B67" s="261" t="s">
        <v>2950</v>
      </c>
      <c r="E67" s="106" t="s">
        <v>2662</v>
      </c>
      <c r="F67" s="1747" t="s">
        <v>2967</v>
      </c>
      <c r="G67" s="106" t="s">
        <v>2663</v>
      </c>
    </row>
    <row r="68" spans="2:7" s="258" customFormat="1" ht="78" customHeight="1" x14ac:dyDescent="0.2">
      <c r="B68" s="1377" t="s">
        <v>246</v>
      </c>
      <c r="C68" s="260"/>
      <c r="D68" s="1377" t="s">
        <v>721</v>
      </c>
      <c r="E68" s="1673" t="s">
        <v>2969</v>
      </c>
      <c r="F68" s="1748" t="s">
        <v>1128</v>
      </c>
      <c r="G68" s="1673" t="s">
        <v>2969</v>
      </c>
    </row>
    <row r="69" spans="2:7" ht="45" customHeight="1" x14ac:dyDescent="0.2">
      <c r="B69" s="1377" t="s">
        <v>238</v>
      </c>
      <c r="C69" s="84"/>
      <c r="D69" s="1377" t="s">
        <v>249</v>
      </c>
      <c r="E69" s="2424" t="s">
        <v>2697</v>
      </c>
      <c r="F69" s="2424"/>
      <c r="G69" s="2424"/>
    </row>
    <row r="70" spans="2:7" ht="56.25" x14ac:dyDescent="0.2">
      <c r="B70" s="1374" t="s">
        <v>1922</v>
      </c>
      <c r="C70" s="84"/>
      <c r="D70" s="1442" t="s">
        <v>2694</v>
      </c>
      <c r="E70" s="2424" t="s">
        <v>2695</v>
      </c>
      <c r="F70" s="2424"/>
      <c r="G70" s="2424"/>
    </row>
    <row r="71" spans="2:7" ht="81" customHeight="1" x14ac:dyDescent="0.2">
      <c r="B71" s="1377" t="s">
        <v>247</v>
      </c>
      <c r="C71" s="1377"/>
      <c r="D71" s="1577" t="s">
        <v>3278</v>
      </c>
      <c r="E71" s="1815" t="s">
        <v>3099</v>
      </c>
      <c r="F71" s="1815" t="s">
        <v>3304</v>
      </c>
      <c r="G71" s="1815" t="s">
        <v>3099</v>
      </c>
    </row>
    <row r="72" spans="2:7" ht="41.25" customHeight="1" x14ac:dyDescent="0.2">
      <c r="B72" s="1377" t="s">
        <v>432</v>
      </c>
      <c r="C72" s="1377"/>
      <c r="D72" s="1377" t="s">
        <v>288</v>
      </c>
      <c r="E72" s="1587">
        <v>1</v>
      </c>
      <c r="F72" s="1748" t="s">
        <v>2700</v>
      </c>
      <c r="G72" s="1587">
        <v>1</v>
      </c>
    </row>
    <row r="73" spans="2:7" ht="41.25" customHeight="1" x14ac:dyDescent="0.2">
      <c r="B73" s="1377" t="s">
        <v>429</v>
      </c>
      <c r="C73" s="1377"/>
      <c r="D73" s="1377" t="s">
        <v>430</v>
      </c>
      <c r="E73" s="1587">
        <v>1</v>
      </c>
      <c r="F73" s="1748" t="s">
        <v>2700</v>
      </c>
      <c r="G73" s="1587" t="s">
        <v>2700</v>
      </c>
    </row>
    <row r="74" spans="2:7" ht="83.25" customHeight="1" x14ac:dyDescent="0.2">
      <c r="B74" s="1574" t="s">
        <v>241</v>
      </c>
      <c r="C74" s="1579"/>
      <c r="D74" s="1574" t="s">
        <v>1214</v>
      </c>
      <c r="E74" s="1587" t="s">
        <v>2666</v>
      </c>
      <c r="F74" s="1748" t="s">
        <v>2960</v>
      </c>
      <c r="G74" s="1587" t="s">
        <v>2666</v>
      </c>
    </row>
    <row r="75" spans="2:7" ht="34.15" customHeight="1" x14ac:dyDescent="0.2">
      <c r="B75" s="1672" t="s">
        <v>2963</v>
      </c>
      <c r="C75" s="2420" t="s">
        <v>2961</v>
      </c>
      <c r="D75" s="2430" t="s">
        <v>2966</v>
      </c>
      <c r="E75" s="2420" t="s">
        <v>767</v>
      </c>
      <c r="F75" s="2432" t="s">
        <v>2962</v>
      </c>
      <c r="G75" s="2420" t="s">
        <v>767</v>
      </c>
    </row>
    <row r="76" spans="2:7" ht="37.15" customHeight="1" x14ac:dyDescent="0.2">
      <c r="B76" s="1672" t="s">
        <v>2964</v>
      </c>
      <c r="C76" s="2421"/>
      <c r="D76" s="2431"/>
      <c r="E76" s="2421"/>
      <c r="F76" s="2433"/>
      <c r="G76" s="2421"/>
    </row>
    <row r="77" spans="2:7" ht="88.5" customHeight="1" x14ac:dyDescent="0.2">
      <c r="B77" s="1672" t="s">
        <v>246</v>
      </c>
      <c r="C77" s="1670" t="s">
        <v>2965</v>
      </c>
      <c r="D77" s="1668" t="s">
        <v>721</v>
      </c>
      <c r="E77" s="1670" t="s">
        <v>2969</v>
      </c>
      <c r="F77" s="1748" t="s">
        <v>1128</v>
      </c>
      <c r="G77" s="1670" t="s">
        <v>2969</v>
      </c>
    </row>
    <row r="78" spans="2:7" ht="14.25" customHeight="1" x14ac:dyDescent="0.2">
      <c r="B78" s="636"/>
      <c r="C78" s="636"/>
      <c r="D78" s="636"/>
      <c r="E78" s="636"/>
      <c r="F78" s="636"/>
    </row>
    <row r="79" spans="2:7" x14ac:dyDescent="0.2">
      <c r="B79" s="636"/>
      <c r="C79" s="636"/>
      <c r="D79" s="636"/>
      <c r="E79" s="636"/>
      <c r="F79" s="636"/>
    </row>
    <row r="80" spans="2:7" ht="14.25" customHeight="1" x14ac:dyDescent="0.2">
      <c r="B80" s="636"/>
      <c r="C80" s="636"/>
      <c r="D80" s="636"/>
      <c r="E80" s="636"/>
      <c r="F80" s="636"/>
    </row>
    <row r="81" spans="2:6" ht="14.25" customHeight="1" x14ac:dyDescent="0.2">
      <c r="B81" s="636"/>
      <c r="C81" s="636"/>
      <c r="D81" s="636"/>
      <c r="E81" s="636"/>
      <c r="F81" s="636"/>
    </row>
    <row r="82" spans="2:6" x14ac:dyDescent="0.2">
      <c r="B82" s="636"/>
      <c r="C82" s="636"/>
      <c r="D82" s="636"/>
      <c r="E82" s="636"/>
      <c r="F82" s="636"/>
    </row>
    <row r="83" spans="2:6" x14ac:dyDescent="0.2">
      <c r="B83" s="636"/>
      <c r="C83" s="636"/>
      <c r="D83" s="636"/>
      <c r="E83" s="636"/>
      <c r="F83" s="636"/>
    </row>
    <row r="84" spans="2:6" x14ac:dyDescent="0.2">
      <c r="B84" s="636"/>
      <c r="C84" s="636"/>
      <c r="D84" s="636"/>
      <c r="E84" s="636"/>
      <c r="F84" s="636"/>
    </row>
    <row r="85" spans="2:6" ht="25.5" x14ac:dyDescent="0.2">
      <c r="B85" s="1160" t="s">
        <v>2486</v>
      </c>
    </row>
    <row r="86" spans="2:6" ht="111.75" customHeight="1" x14ac:dyDescent="0.2">
      <c r="B86" s="2372" t="s">
        <v>3727</v>
      </c>
      <c r="C86" s="2427"/>
      <c r="D86" s="2372" t="s">
        <v>3728</v>
      </c>
      <c r="E86" s="2428"/>
      <c r="F86" s="2373"/>
    </row>
    <row r="87" spans="2:6" ht="148.5" customHeight="1" x14ac:dyDescent="0.2">
      <c r="B87" s="2372" t="s">
        <v>3729</v>
      </c>
      <c r="C87" s="2427"/>
      <c r="D87" s="2372" t="s">
        <v>3730</v>
      </c>
      <c r="E87" s="2428"/>
      <c r="F87" s="2373"/>
    </row>
    <row r="88" spans="2:6" ht="33" customHeight="1" x14ac:dyDescent="0.2">
      <c r="B88" s="2348"/>
      <c r="C88" s="2355"/>
      <c r="D88" s="2275"/>
      <c r="E88" s="2385"/>
      <c r="F88" s="2331"/>
    </row>
    <row r="89" spans="2:6" ht="31.5" customHeight="1" x14ac:dyDescent="0.2">
      <c r="B89" s="2348"/>
      <c r="C89" s="2355"/>
      <c r="D89" s="2275"/>
      <c r="E89" s="2385"/>
      <c r="F89" s="2331"/>
    </row>
  </sheetData>
  <sheetProtection algorithmName="SHA-512" hashValue="QvXn3UyXeMCtQcb2F2Bu1QkeBJS7ol9fsM8OiaNk+RGy/JuE57bfcTDoisHKYVfIsjEgAqTehPiJxBvp/uDloQ==" saltValue="HbJ+KGMiU5f/e0GnVJnAXA==" spinCount="100000" sheet="1" objects="1" scenarios="1"/>
  <mergeCells count="22">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 ref="G75:G76"/>
    <mergeCell ref="G62:G63"/>
    <mergeCell ref="E69:G69"/>
    <mergeCell ref="E70:G70"/>
    <mergeCell ref="D62:D63"/>
    <mergeCell ref="E62:E63"/>
  </mergeCells>
  <dataValidations count="2">
    <dataValidation type="list" allowBlank="1" showInputMessage="1" sqref="B70 B75:B76 B60 B62:B63" xr:uid="{00000000-0002-0000-2B00-000000000000}">
      <formula1>Felder</formula1>
    </dataValidation>
    <dataValidation type="list" allowBlank="1" showInputMessage="1" showErrorMessage="1" sqref="B65" xr:uid="{00000000-0002-0000-2B00-000001000000}">
      <formula1>Felder</formula1>
    </dataValidation>
  </dataValidation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4"/>
  <dimension ref="A1:L59"/>
  <sheetViews>
    <sheetView showGridLines="0" showRuler="0" zoomScaleSheetLayoutView="100" workbookViewId="0"/>
  </sheetViews>
  <sheetFormatPr defaultColWidth="9" defaultRowHeight="14.25" x14ac:dyDescent="0.2"/>
  <cols>
    <col min="1" max="1" width="2.85546875" style="93" customWidth="1"/>
    <col min="2" max="2" width="57.4257812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30.75" customHeight="1" x14ac:dyDescent="0.25">
      <c r="B4" s="1154" t="s">
        <v>2473</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3" t="s">
        <v>3305</v>
      </c>
      <c r="C7" s="8"/>
      <c r="D7" s="8"/>
      <c r="E7" s="339"/>
      <c r="F7" s="8"/>
      <c r="G7" s="111"/>
      <c r="I7" s="8"/>
      <c r="J7" s="107"/>
      <c r="K7" s="107"/>
      <c r="L7" s="107"/>
    </row>
    <row r="8" spans="1:12" ht="25.5" x14ac:dyDescent="0.2">
      <c r="B8" s="1821" t="s">
        <v>3294</v>
      </c>
      <c r="C8" s="8"/>
      <c r="D8" s="8"/>
      <c r="E8" s="339" t="str">
        <f>Inhalt!$C$7</f>
        <v>V. OncoBox: L1.1.1 (211126)</v>
      </c>
      <c r="G8" s="111"/>
      <c r="H8" s="8"/>
      <c r="I8" s="8"/>
      <c r="J8" s="107"/>
      <c r="K8" s="107"/>
      <c r="L8" s="107"/>
    </row>
    <row r="9" spans="1:12" ht="15.75" x14ac:dyDescent="0.2">
      <c r="E9" s="339" t="str">
        <f>Inhalt!$C$8</f>
        <v>V. Spezifikation: L1.1.1 (211126)</v>
      </c>
      <c r="G9" s="111"/>
      <c r="H9" s="8"/>
      <c r="I9" s="8"/>
    </row>
    <row r="10" spans="1:12" x14ac:dyDescent="0.2">
      <c r="C10" s="635"/>
      <c r="E10" s="191"/>
      <c r="G10" s="57"/>
    </row>
    <row r="11" spans="1:12" s="635" customFormat="1" ht="27" customHeight="1" x14ac:dyDescent="0.25">
      <c r="E11" s="2277" t="s">
        <v>1744</v>
      </c>
      <c r="F11" s="2278"/>
    </row>
    <row r="40" spans="2:6" x14ac:dyDescent="0.2">
      <c r="C40" s="133"/>
    </row>
    <row r="41" spans="2:6" s="635" customFormat="1" ht="31.5" x14ac:dyDescent="0.25">
      <c r="B41" s="1167" t="s">
        <v>2488</v>
      </c>
    </row>
    <row r="43" spans="2:6" s="635" customFormat="1" ht="25.5" x14ac:dyDescent="0.2">
      <c r="B43" s="261" t="s">
        <v>2491</v>
      </c>
    </row>
    <row r="44" spans="2:6" s="635" customFormat="1" ht="48" customHeight="1" x14ac:dyDescent="0.2">
      <c r="B44" s="1075" t="s">
        <v>2478</v>
      </c>
      <c r="C44" s="1075" t="s">
        <v>2479</v>
      </c>
      <c r="D44" s="1075" t="s">
        <v>2480</v>
      </c>
      <c r="E44" s="1075" t="s">
        <v>2481</v>
      </c>
      <c r="F44" s="106" t="s">
        <v>2482</v>
      </c>
    </row>
    <row r="45" spans="2:6" s="258" customFormat="1" ht="202.5" x14ac:dyDescent="0.2">
      <c r="B45" s="166" t="s">
        <v>2320</v>
      </c>
      <c r="C45" s="172"/>
      <c r="D45" s="1258" t="s">
        <v>2500</v>
      </c>
      <c r="E45" s="161">
        <v>1</v>
      </c>
      <c r="F45" s="260"/>
    </row>
    <row r="46" spans="2:6" s="258" customFormat="1" ht="78.75" x14ac:dyDescent="0.2">
      <c r="B46" s="167" t="s">
        <v>1996</v>
      </c>
      <c r="C46" s="222"/>
      <c r="D46" s="1233" t="s">
        <v>2249</v>
      </c>
      <c r="E46" s="222" t="s">
        <v>21</v>
      </c>
      <c r="F46" s="260"/>
    </row>
    <row r="47" spans="2:6" s="258" customFormat="1" ht="57" customHeight="1" x14ac:dyDescent="0.2">
      <c r="B47" s="167" t="s">
        <v>1922</v>
      </c>
      <c r="C47" s="417"/>
      <c r="D47" s="1233" t="s">
        <v>2344</v>
      </c>
      <c r="E47" s="1233" t="s">
        <v>2345</v>
      </c>
      <c r="F47" s="420"/>
    </row>
    <row r="48" spans="2:6" s="258" customFormat="1" x14ac:dyDescent="0.2"/>
    <row r="49" spans="2:6" s="258" customFormat="1" x14ac:dyDescent="0.2"/>
    <row r="50" spans="2:6" s="635" customFormat="1" ht="27.75" customHeight="1" x14ac:dyDescent="0.2">
      <c r="B50" s="261" t="s">
        <v>2950</v>
      </c>
    </row>
    <row r="51" spans="2:6" s="258" customFormat="1" ht="56.25" x14ac:dyDescent="0.2">
      <c r="B51" s="176" t="s">
        <v>1922</v>
      </c>
      <c r="C51" s="189"/>
      <c r="D51" s="172" t="s">
        <v>2346</v>
      </c>
      <c r="E51" s="161" t="s">
        <v>6</v>
      </c>
      <c r="F51" s="260"/>
    </row>
    <row r="52" spans="2:6" x14ac:dyDescent="0.2">
      <c r="B52" s="116"/>
      <c r="C52" s="116"/>
      <c r="D52" s="116"/>
      <c r="E52" s="116"/>
      <c r="F52" s="116"/>
    </row>
    <row r="53" spans="2:6" x14ac:dyDescent="0.2">
      <c r="B53" s="116"/>
      <c r="C53" s="116"/>
      <c r="D53" s="116"/>
      <c r="E53" s="116"/>
      <c r="F53" s="116"/>
    </row>
    <row r="54" spans="2:6" x14ac:dyDescent="0.2">
      <c r="B54" s="116"/>
      <c r="C54" s="116"/>
      <c r="D54" s="116"/>
      <c r="E54" s="116"/>
      <c r="F54" s="116"/>
    </row>
    <row r="55" spans="2:6" s="635" customFormat="1" ht="25.5" x14ac:dyDescent="0.2">
      <c r="B55" s="1160" t="s">
        <v>2486</v>
      </c>
    </row>
    <row r="56" spans="2:6" s="635" customFormat="1" ht="33.75" customHeight="1" x14ac:dyDescent="0.2">
      <c r="B56" s="2348" t="s">
        <v>3640</v>
      </c>
      <c r="C56" s="2355"/>
      <c r="D56" s="2275" t="s">
        <v>2347</v>
      </c>
      <c r="E56" s="2385"/>
      <c r="F56" s="2331"/>
    </row>
    <row r="57" spans="2:6" s="635" customFormat="1" ht="33" customHeight="1" x14ac:dyDescent="0.2">
      <c r="B57" s="2348" t="s">
        <v>2340</v>
      </c>
      <c r="C57" s="2355"/>
      <c r="D57" s="2275" t="s">
        <v>2343</v>
      </c>
      <c r="E57" s="2385"/>
      <c r="F57" s="2331"/>
    </row>
    <row r="58" spans="2:6" s="635" customFormat="1" ht="33" customHeight="1" x14ac:dyDescent="0.2">
      <c r="B58" s="2348" t="s">
        <v>2341</v>
      </c>
      <c r="C58" s="2355"/>
      <c r="D58" s="2275" t="s">
        <v>2342</v>
      </c>
      <c r="E58" s="2385"/>
      <c r="F58" s="2331"/>
    </row>
    <row r="59" spans="2:6" s="635" customFormat="1" ht="31.5" customHeight="1" x14ac:dyDescent="0.2">
      <c r="B59" s="2348" t="s">
        <v>3641</v>
      </c>
      <c r="C59" s="2355"/>
      <c r="D59" s="2275" t="s">
        <v>2348</v>
      </c>
      <c r="E59" s="2385"/>
      <c r="F59" s="2331"/>
    </row>
  </sheetData>
  <sheetProtection algorithmName="SHA-512" hashValue="hdXmWXjyTyCraat70lGhFt/Ua4fxjlhcbu6M1N18sbxiLnB0pXe1pRarNeS7z+XThypnn8+nRRDh53OBgo9oag==" saltValue="wGvNt4xkxy8iJIYoX5QUzg==" spinCount="100000" sheet="1" objects="1" scenarios="1"/>
  <customSheetViews>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2C00-000000000000}">
      <formula1>Felder</formula1>
    </dataValidation>
    <dataValidation type="list" allowBlank="1" showInputMessage="1" sqref="B45:B47 B51" xr:uid="{00000000-0002-0000-2C00-000001000000}">
      <formula1>Felder</formula1>
    </dataValidation>
  </dataValidation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showGridLines="0" showRuler="0" zoomScaleSheetLayoutView="100" workbookViewId="0"/>
  </sheetViews>
  <sheetFormatPr defaultColWidth="9" defaultRowHeight="14.25" x14ac:dyDescent="0.2"/>
  <cols>
    <col min="1" max="1" width="2.85546875" style="635" customWidth="1"/>
    <col min="2" max="2" width="57.42578125" style="635" customWidth="1"/>
    <col min="3" max="4" width="31.85546875" style="635" customWidth="1"/>
    <col min="5" max="6" width="16.7109375" style="635" customWidth="1"/>
    <col min="7" max="16384" width="9" style="635"/>
  </cols>
  <sheetData>
    <row r="1" spans="1:12" x14ac:dyDescent="0.2">
      <c r="A1" s="1080"/>
    </row>
    <row r="3" spans="1:12" ht="48.75" customHeight="1" x14ac:dyDescent="0.25">
      <c r="B3" s="2434" t="s">
        <v>2463</v>
      </c>
      <c r="C3" s="2434"/>
      <c r="E3" s="78"/>
      <c r="F3" s="78"/>
      <c r="G3" s="78"/>
    </row>
    <row r="4" spans="1:12" ht="32.25" customHeight="1" x14ac:dyDescent="0.25">
      <c r="B4" s="1311" t="s">
        <v>2473</v>
      </c>
      <c r="C4" s="270"/>
      <c r="D4" s="78"/>
      <c r="E4" s="109"/>
      <c r="G4" s="110"/>
    </row>
    <row r="5" spans="1:12" ht="14.25" customHeight="1" x14ac:dyDescent="0.2">
      <c r="B5" s="268"/>
      <c r="C5" s="268"/>
      <c r="D5" s="8"/>
      <c r="E5" s="109"/>
      <c r="G5" s="109"/>
      <c r="I5" s="107"/>
      <c r="J5" s="107"/>
      <c r="K5" s="107"/>
      <c r="L5" s="107"/>
    </row>
    <row r="6" spans="1:12" ht="14.25" customHeight="1" x14ac:dyDescent="0.2">
      <c r="B6" s="133"/>
      <c r="C6" s="8"/>
      <c r="D6" s="8"/>
      <c r="E6" s="582"/>
      <c r="G6" s="109"/>
      <c r="I6" s="107"/>
      <c r="J6" s="107"/>
      <c r="K6" s="107"/>
      <c r="L6" s="107"/>
    </row>
    <row r="7" spans="1:12" s="1081" customFormat="1" ht="31.5" x14ac:dyDescent="0.2">
      <c r="B7" s="1203" t="s">
        <v>3306</v>
      </c>
      <c r="C7" s="1310"/>
      <c r="D7" s="8"/>
      <c r="E7" s="582"/>
      <c r="F7" s="8"/>
      <c r="G7" s="111"/>
      <c r="I7" s="8"/>
      <c r="J7" s="107"/>
      <c r="K7" s="107"/>
      <c r="L7" s="107"/>
    </row>
    <row r="8" spans="1:12" ht="15.75" x14ac:dyDescent="0.2">
      <c r="B8" s="1310"/>
      <c r="C8" s="1310"/>
      <c r="D8" s="8"/>
      <c r="E8" s="582" t="str">
        <f>Inhalt!$C$7</f>
        <v>V. OncoBox: L1.1.1 (211126)</v>
      </c>
      <c r="G8" s="111"/>
      <c r="H8" s="8"/>
      <c r="I8" s="8"/>
      <c r="J8" s="107"/>
      <c r="K8" s="107"/>
      <c r="L8" s="107"/>
    </row>
    <row r="9" spans="1:12" ht="15.75" x14ac:dyDescent="0.2">
      <c r="C9" s="8"/>
      <c r="E9" s="582" t="str">
        <f>Inhalt!$C$8</f>
        <v>V. Spezifikation: L1.1.1 (211126)</v>
      </c>
      <c r="G9" s="111"/>
      <c r="H9" s="8"/>
      <c r="I9" s="8"/>
    </row>
    <row r="10" spans="1:12" x14ac:dyDescent="0.2">
      <c r="E10" s="191"/>
      <c r="G10" s="582"/>
    </row>
    <row r="11" spans="1:12" ht="27" customHeight="1" x14ac:dyDescent="0.25">
      <c r="E11" s="2277" t="s">
        <v>1744</v>
      </c>
      <c r="F11" s="2278"/>
    </row>
    <row r="12" spans="1:12" ht="27" customHeight="1" x14ac:dyDescent="0.25">
      <c r="E12" s="1687"/>
      <c r="F12" s="1688"/>
    </row>
    <row r="45" spans="2:3" x14ac:dyDescent="0.2">
      <c r="C45" s="133"/>
    </row>
    <row r="46" spans="2:3" ht="33" customHeight="1" x14ac:dyDescent="0.25">
      <c r="B46" s="2435" t="s">
        <v>2488</v>
      </c>
      <c r="C46" s="2435"/>
    </row>
    <row r="48" spans="2:3" ht="25.5" x14ac:dyDescent="0.2">
      <c r="B48" s="261" t="s">
        <v>2491</v>
      </c>
    </row>
    <row r="49" spans="2:6" ht="31.5" customHeight="1" x14ac:dyDescent="0.2">
      <c r="B49" s="1075" t="s">
        <v>2478</v>
      </c>
      <c r="C49" s="1075" t="s">
        <v>2479</v>
      </c>
      <c r="D49" s="1075" t="s">
        <v>2480</v>
      </c>
      <c r="E49" s="1075" t="s">
        <v>2481</v>
      </c>
      <c r="F49" s="106" t="s">
        <v>2482</v>
      </c>
    </row>
    <row r="50" spans="2:6" ht="30.75" customHeight="1" x14ac:dyDescent="0.2">
      <c r="B50" s="2438" t="s">
        <v>3307</v>
      </c>
      <c r="C50" s="2439"/>
      <c r="D50" s="2439"/>
      <c r="E50" s="2439"/>
      <c r="F50" s="2440"/>
    </row>
    <row r="52" spans="2:6" ht="27.75" customHeight="1" x14ac:dyDescent="0.2">
      <c r="B52" s="261" t="s">
        <v>2950</v>
      </c>
    </row>
    <row r="53" spans="2:6" s="258" customFormat="1" ht="51" customHeight="1" x14ac:dyDescent="0.2">
      <c r="B53" s="1078" t="s">
        <v>2508</v>
      </c>
      <c r="C53" s="1077"/>
      <c r="D53" s="1078" t="s">
        <v>99</v>
      </c>
      <c r="E53" s="84"/>
      <c r="F53" s="2436" t="s">
        <v>2509</v>
      </c>
    </row>
    <row r="54" spans="2:6" ht="34.5" customHeight="1" x14ac:dyDescent="0.2">
      <c r="B54" s="1078" t="s">
        <v>2507</v>
      </c>
      <c r="C54" s="1077"/>
      <c r="D54" s="1078" t="s">
        <v>159</v>
      </c>
      <c r="E54" s="84"/>
      <c r="F54" s="2437"/>
    </row>
    <row r="55" spans="2:6" x14ac:dyDescent="0.2">
      <c r="B55" s="636"/>
      <c r="C55" s="636"/>
      <c r="D55" s="636"/>
      <c r="E55" s="636"/>
      <c r="F55" s="636"/>
    </row>
    <row r="56" spans="2:6" x14ac:dyDescent="0.2">
      <c r="B56" s="636"/>
      <c r="C56" s="636"/>
      <c r="D56" s="636"/>
      <c r="E56" s="636"/>
      <c r="F56" s="636"/>
    </row>
    <row r="57" spans="2:6" ht="25.5" x14ac:dyDescent="0.2">
      <c r="B57" s="1160" t="s">
        <v>2486</v>
      </c>
    </row>
    <row r="58" spans="2:6" ht="73.5" customHeight="1" x14ac:dyDescent="0.2">
      <c r="B58" s="2359" t="s">
        <v>2941</v>
      </c>
      <c r="C58" s="2360"/>
      <c r="D58" s="2359" t="s">
        <v>2942</v>
      </c>
      <c r="E58" s="2418"/>
      <c r="F58" s="2419"/>
    </row>
  </sheetData>
  <sheetProtection algorithmName="SHA-512" hashValue="DTW9syKx774siJuCvCWWuFved+PHLyC9P1CLOnQm8MU3zmvj0trbY5yc0G8RK99aZGITm7H6jf/fJ+zC1h8JFQ==" saltValue="tO6IknzJFlfRQL9wof90qQ==" spinCount="100000" sheet="1" objects="1" scenarios="1"/>
  <mergeCells count="7">
    <mergeCell ref="B3:C3"/>
    <mergeCell ref="B46:C46"/>
    <mergeCell ref="F53:F54"/>
    <mergeCell ref="E11:F11"/>
    <mergeCell ref="B58:C58"/>
    <mergeCell ref="D58:F58"/>
    <mergeCell ref="B50:F50"/>
  </mergeCells>
  <hyperlinks>
    <hyperlink ref="E11" location="Inhalt!A1" display="Zurück zum Inhaltsverzeichnis" xr:uid="{00000000-0004-0000-2D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69"/>
  <sheetViews>
    <sheetView showGridLines="0" showRuler="0" zoomScaleNormal="100" zoomScaleSheetLayoutView="100" workbookViewId="0"/>
  </sheetViews>
  <sheetFormatPr defaultColWidth="9.140625" defaultRowHeight="15" x14ac:dyDescent="0.25"/>
  <cols>
    <col min="1" max="1" width="4" style="1318" customWidth="1"/>
    <col min="2" max="2" width="4.42578125" style="1318" customWidth="1"/>
    <col min="3" max="3" width="15.7109375" style="1318" customWidth="1"/>
    <col min="4" max="4" width="23.5703125" style="1318" customWidth="1"/>
    <col min="5" max="5" width="24" style="1318" customWidth="1"/>
    <col min="6" max="6" width="9.5703125" style="1318" customWidth="1"/>
    <col min="7" max="7" width="9.28515625" style="1318" customWidth="1"/>
    <col min="8" max="11" width="6.7109375" style="1318" customWidth="1"/>
    <col min="12" max="14" width="9.140625" style="1318"/>
    <col min="15" max="15" width="2.7109375" style="1318" customWidth="1"/>
    <col min="16" max="16384" width="9.140625" style="1318"/>
  </cols>
  <sheetData>
    <row r="1" spans="1:14" ht="9.9499999999999993" customHeight="1" x14ac:dyDescent="0.25">
      <c r="A1" s="356"/>
      <c r="B1" s="356"/>
      <c r="C1" s="356"/>
      <c r="D1" s="356"/>
      <c r="E1" s="356"/>
      <c r="F1" s="356"/>
      <c r="G1" s="356"/>
      <c r="H1" s="356"/>
      <c r="I1" s="356"/>
      <c r="J1" s="356"/>
      <c r="K1" s="356"/>
    </row>
    <row r="2" spans="1:14" s="360" customFormat="1" ht="12.95" customHeight="1" x14ac:dyDescent="0.2">
      <c r="A2" s="1437" t="s">
        <v>2685</v>
      </c>
      <c r="B2" s="372"/>
      <c r="C2" s="372"/>
      <c r="D2" s="372"/>
      <c r="E2" s="372"/>
      <c r="J2" s="356"/>
    </row>
    <row r="3" spans="1:14" ht="16.5" x14ac:dyDescent="0.25">
      <c r="A3" s="1438" t="s">
        <v>2686</v>
      </c>
      <c r="B3" s="359"/>
      <c r="C3" s="359"/>
      <c r="D3" s="359"/>
      <c r="E3" s="359"/>
      <c r="F3" s="356"/>
      <c r="G3" s="356"/>
      <c r="H3" s="356"/>
      <c r="I3" s="356"/>
      <c r="J3" s="365"/>
      <c r="K3" s="356"/>
    </row>
    <row r="4" spans="1:14" x14ac:dyDescent="0.25">
      <c r="A4" s="356"/>
      <c r="B4" s="356"/>
      <c r="C4" s="356"/>
      <c r="D4" s="356"/>
      <c r="E4" s="356"/>
      <c r="F4" s="356"/>
      <c r="G4" s="356"/>
      <c r="H4" s="356"/>
      <c r="I4" s="356"/>
      <c r="J4" s="365"/>
      <c r="K4" s="356"/>
    </row>
    <row r="5" spans="1:14" ht="90.75" customHeight="1" x14ac:dyDescent="0.25">
      <c r="A5" s="2474" t="s">
        <v>2557</v>
      </c>
      <c r="B5" s="2475"/>
      <c r="C5" s="2475"/>
      <c r="D5" s="2475"/>
      <c r="E5" s="2475"/>
      <c r="F5" s="2475"/>
      <c r="G5" s="2475"/>
      <c r="H5" s="2475"/>
      <c r="I5" s="2475"/>
      <c r="J5" s="2475"/>
      <c r="K5" s="2475"/>
    </row>
    <row r="6" spans="1:14" ht="11.25" customHeight="1" thickBot="1" x14ac:dyDescent="0.3">
      <c r="A6" s="356"/>
      <c r="B6" s="356"/>
      <c r="C6" s="356"/>
      <c r="D6" s="356"/>
      <c r="E6" s="356"/>
      <c r="F6" s="356"/>
      <c r="G6" s="356"/>
      <c r="H6" s="356"/>
      <c r="I6" s="356"/>
      <c r="J6" s="365"/>
      <c r="K6" s="356"/>
    </row>
    <row r="7" spans="1:14" s="1104" customFormat="1" ht="9.75" customHeight="1" thickBot="1" x14ac:dyDescent="0.3">
      <c r="A7" s="2476" t="s">
        <v>1245</v>
      </c>
      <c r="B7" s="2476" t="s">
        <v>1246</v>
      </c>
      <c r="C7" s="2476" t="s">
        <v>1249</v>
      </c>
      <c r="D7" s="2476" t="s">
        <v>14</v>
      </c>
      <c r="E7" s="2477" t="s">
        <v>1247</v>
      </c>
      <c r="F7" s="2480" t="s">
        <v>2558</v>
      </c>
      <c r="G7" s="2481"/>
      <c r="H7" s="2486" t="s">
        <v>14</v>
      </c>
      <c r="I7" s="2486" t="s">
        <v>15</v>
      </c>
      <c r="J7" s="2486" t="s">
        <v>14</v>
      </c>
      <c r="K7" s="2486" t="s">
        <v>15</v>
      </c>
    </row>
    <row r="8" spans="1:14" s="1104" customFormat="1" ht="12.75" customHeight="1" thickBot="1" x14ac:dyDescent="0.3">
      <c r="A8" s="2476"/>
      <c r="B8" s="2476"/>
      <c r="C8" s="2476"/>
      <c r="D8" s="2476"/>
      <c r="E8" s="2478"/>
      <c r="F8" s="2482"/>
      <c r="G8" s="2483"/>
      <c r="H8" s="2487"/>
      <c r="I8" s="2487"/>
      <c r="J8" s="2487"/>
      <c r="K8" s="2487"/>
    </row>
    <row r="9" spans="1:14" s="1104" customFormat="1" ht="15.75" customHeight="1" thickBot="1" x14ac:dyDescent="0.3">
      <c r="A9" s="2476"/>
      <c r="B9" s="2476"/>
      <c r="C9" s="2476"/>
      <c r="D9" s="2476"/>
      <c r="E9" s="2479"/>
      <c r="F9" s="2484"/>
      <c r="G9" s="2485"/>
      <c r="H9" s="2488" t="s">
        <v>2559</v>
      </c>
      <c r="I9" s="2489"/>
      <c r="J9" s="2488" t="s">
        <v>2560</v>
      </c>
      <c r="K9" s="2489"/>
    </row>
    <row r="10" spans="1:14" ht="37.5" customHeight="1" thickBot="1" x14ac:dyDescent="0.3">
      <c r="A10" s="2464">
        <v>18</v>
      </c>
      <c r="B10" s="2464" t="s">
        <v>1253</v>
      </c>
      <c r="C10" s="1315" t="s">
        <v>1254</v>
      </c>
      <c r="D10" s="1319" t="s">
        <v>24</v>
      </c>
      <c r="E10" s="1320" t="s">
        <v>2561</v>
      </c>
      <c r="F10" s="2461" t="s">
        <v>2562</v>
      </c>
      <c r="G10" s="2461"/>
      <c r="H10" s="1321"/>
      <c r="I10" s="1321"/>
      <c r="J10" s="1321"/>
      <c r="K10" s="1321"/>
    </row>
    <row r="11" spans="1:14" ht="15.95" customHeight="1" thickBot="1" x14ac:dyDescent="0.3">
      <c r="A11" s="2465"/>
      <c r="B11" s="2465"/>
      <c r="C11" s="2466"/>
      <c r="D11" s="2467"/>
      <c r="E11" s="1322"/>
      <c r="F11" s="2473" t="s">
        <v>2563</v>
      </c>
      <c r="G11" s="1316" t="s">
        <v>2564</v>
      </c>
      <c r="H11" s="1323"/>
      <c r="I11" s="1323"/>
      <c r="J11" s="1323"/>
      <c r="K11" s="1323"/>
      <c r="N11" s="1324"/>
    </row>
    <row r="12" spans="1:14" ht="15.95" customHeight="1" thickBot="1" x14ac:dyDescent="0.3">
      <c r="A12" s="2465"/>
      <c r="B12" s="2465"/>
      <c r="C12" s="2468"/>
      <c r="D12" s="2469"/>
      <c r="E12" s="1322"/>
      <c r="F12" s="2454"/>
      <c r="G12" s="1314" t="s">
        <v>2565</v>
      </c>
      <c r="H12" s="1323"/>
      <c r="I12" s="1323"/>
      <c r="J12" s="1323"/>
      <c r="K12" s="1323"/>
      <c r="N12" s="1324"/>
    </row>
    <row r="13" spans="1:14" ht="15.95" customHeight="1" thickBot="1" x14ac:dyDescent="0.3">
      <c r="A13" s="2465"/>
      <c r="B13" s="2465"/>
      <c r="C13" s="2468"/>
      <c r="D13" s="2469"/>
      <c r="E13" s="1322"/>
      <c r="F13" s="2455"/>
      <c r="G13" s="1314" t="s">
        <v>2566</v>
      </c>
      <c r="H13" s="1323"/>
      <c r="I13" s="1323"/>
      <c r="J13" s="1323"/>
      <c r="K13" s="1323"/>
      <c r="N13" s="1324"/>
    </row>
    <row r="14" spans="1:14" ht="15.95" customHeight="1" thickBot="1" x14ac:dyDescent="0.3">
      <c r="A14" s="2465"/>
      <c r="B14" s="2465"/>
      <c r="C14" s="2468"/>
      <c r="D14" s="2469"/>
      <c r="E14" s="1322"/>
      <c r="F14" s="2456" t="s">
        <v>2567</v>
      </c>
      <c r="G14" s="1314" t="s">
        <v>50</v>
      </c>
      <c r="H14" s="1323"/>
      <c r="I14" s="1323"/>
      <c r="J14" s="1323"/>
      <c r="K14" s="1323"/>
      <c r="N14" s="1324"/>
    </row>
    <row r="15" spans="1:14" ht="15.95" customHeight="1" thickBot="1" x14ac:dyDescent="0.3">
      <c r="A15" s="2465"/>
      <c r="B15" s="2465"/>
      <c r="C15" s="2468"/>
      <c r="D15" s="2469"/>
      <c r="E15" s="1322"/>
      <c r="F15" s="2457"/>
      <c r="G15" s="1314" t="s">
        <v>2568</v>
      </c>
      <c r="H15" s="1323"/>
      <c r="I15" s="1323"/>
      <c r="J15" s="1323"/>
      <c r="K15" s="1323"/>
      <c r="N15" s="1324"/>
    </row>
    <row r="16" spans="1:14" ht="15.95" customHeight="1" thickBot="1" x14ac:dyDescent="0.3">
      <c r="A16" s="2465"/>
      <c r="B16" s="2465"/>
      <c r="C16" s="2468"/>
      <c r="D16" s="2469"/>
      <c r="E16" s="1322"/>
      <c r="F16" s="2457"/>
      <c r="G16" s="1314" t="s">
        <v>2569</v>
      </c>
      <c r="H16" s="1323"/>
      <c r="I16" s="1323"/>
      <c r="J16" s="1323"/>
      <c r="K16" s="1323"/>
      <c r="N16" s="1324"/>
    </row>
    <row r="17" spans="1:14" ht="15.95" customHeight="1" thickBot="1" x14ac:dyDescent="0.3">
      <c r="A17" s="2465"/>
      <c r="B17" s="2465"/>
      <c r="C17" s="2468"/>
      <c r="D17" s="2469"/>
      <c r="E17" s="1322"/>
      <c r="F17" s="2458"/>
      <c r="G17" s="1314" t="s">
        <v>2570</v>
      </c>
      <c r="H17" s="1323"/>
      <c r="I17" s="1323"/>
      <c r="J17" s="1323"/>
      <c r="K17" s="1323"/>
      <c r="N17" s="1324"/>
    </row>
    <row r="18" spans="1:14" ht="15.95" customHeight="1" thickBot="1" x14ac:dyDescent="0.3">
      <c r="A18" s="2465"/>
      <c r="B18" s="2465"/>
      <c r="C18" s="2468"/>
      <c r="D18" s="2469"/>
      <c r="E18" s="1322"/>
      <c r="F18" s="2456" t="s">
        <v>2571</v>
      </c>
      <c r="G18" s="1314" t="s">
        <v>2572</v>
      </c>
      <c r="H18" s="1323"/>
      <c r="I18" s="1323"/>
      <c r="J18" s="1323"/>
      <c r="K18" s="1323"/>
      <c r="N18" s="1324"/>
    </row>
    <row r="19" spans="1:14" ht="15.95" customHeight="1" thickBot="1" x14ac:dyDescent="0.3">
      <c r="A19" s="2465"/>
      <c r="B19" s="2465"/>
      <c r="C19" s="2468"/>
      <c r="D19" s="2469"/>
      <c r="E19" s="1322"/>
      <c r="F19" s="2457"/>
      <c r="G19" s="1314" t="s">
        <v>2573</v>
      </c>
      <c r="H19" s="1323"/>
      <c r="I19" s="1323"/>
      <c r="J19" s="1323"/>
      <c r="K19" s="1323"/>
      <c r="N19" s="1324"/>
    </row>
    <row r="20" spans="1:14" ht="15.95" customHeight="1" thickBot="1" x14ac:dyDescent="0.3">
      <c r="A20" s="2465"/>
      <c r="B20" s="2465"/>
      <c r="C20" s="2468"/>
      <c r="D20" s="2469"/>
      <c r="E20" s="1322"/>
      <c r="F20" s="2458"/>
      <c r="G20" s="1281" t="s">
        <v>2574</v>
      </c>
      <c r="H20" s="1323"/>
      <c r="I20" s="1323"/>
      <c r="J20" s="1323"/>
      <c r="K20" s="1323"/>
      <c r="N20" s="1324"/>
    </row>
    <row r="21" spans="1:14" ht="35.1" customHeight="1" thickBot="1" x14ac:dyDescent="0.3">
      <c r="A21" s="2470"/>
      <c r="B21" s="2470"/>
      <c r="C21" s="2471"/>
      <c r="D21" s="2472"/>
      <c r="E21" s="1325"/>
      <c r="F21" s="2459" t="s">
        <v>2575</v>
      </c>
      <c r="G21" s="2460"/>
      <c r="H21" s="1323"/>
      <c r="I21" s="1323"/>
      <c r="J21" s="1323"/>
      <c r="K21" s="1323"/>
      <c r="N21" s="1324"/>
    </row>
    <row r="22" spans="1:14" ht="72" customHeight="1" thickBot="1" x14ac:dyDescent="0.3">
      <c r="A22" s="2464">
        <v>19</v>
      </c>
      <c r="B22" s="2464" t="s">
        <v>1255</v>
      </c>
      <c r="C22" s="1315" t="s">
        <v>1256</v>
      </c>
      <c r="D22" s="1319" t="s">
        <v>2576</v>
      </c>
      <c r="E22" s="1320" t="s">
        <v>2532</v>
      </c>
      <c r="F22" s="2461" t="s">
        <v>2562</v>
      </c>
      <c r="G22" s="2461"/>
      <c r="H22" s="1321"/>
      <c r="I22" s="1321"/>
      <c r="J22" s="1321"/>
      <c r="K22" s="1321"/>
      <c r="N22" s="1324"/>
    </row>
    <row r="23" spans="1:14" ht="15.75" thickBot="1" x14ac:dyDescent="0.3">
      <c r="A23" s="2465"/>
      <c r="B23" s="2465"/>
      <c r="C23" s="2466"/>
      <c r="D23" s="2467"/>
      <c r="E23" s="1322"/>
      <c r="F23" s="2454" t="s">
        <v>2563</v>
      </c>
      <c r="G23" s="1316" t="s">
        <v>2564</v>
      </c>
      <c r="H23" s="1323"/>
      <c r="I23" s="1323"/>
      <c r="J23" s="1323"/>
      <c r="K23" s="1323"/>
      <c r="N23" s="1324"/>
    </row>
    <row r="24" spans="1:14" ht="15.75" thickBot="1" x14ac:dyDescent="0.3">
      <c r="A24" s="2465"/>
      <c r="B24" s="2465"/>
      <c r="C24" s="2468"/>
      <c r="D24" s="2469"/>
      <c r="E24" s="1322"/>
      <c r="F24" s="2454"/>
      <c r="G24" s="1314" t="s">
        <v>2565</v>
      </c>
      <c r="H24" s="1323"/>
      <c r="I24" s="1323"/>
      <c r="J24" s="1323"/>
      <c r="K24" s="1323"/>
      <c r="N24" s="1324"/>
    </row>
    <row r="25" spans="1:14" ht="15.75" thickBot="1" x14ac:dyDescent="0.3">
      <c r="A25" s="2465"/>
      <c r="B25" s="2465"/>
      <c r="C25" s="2468"/>
      <c r="D25" s="2469"/>
      <c r="E25" s="1322"/>
      <c r="F25" s="2455"/>
      <c r="G25" s="1314" t="s">
        <v>2566</v>
      </c>
      <c r="H25" s="1323"/>
      <c r="I25" s="1323"/>
      <c r="J25" s="1323"/>
      <c r="K25" s="1323"/>
      <c r="N25" s="1324"/>
    </row>
    <row r="26" spans="1:14" ht="15.75" thickBot="1" x14ac:dyDescent="0.3">
      <c r="A26" s="2465"/>
      <c r="B26" s="2465"/>
      <c r="C26" s="2468"/>
      <c r="D26" s="2469"/>
      <c r="E26" s="1322"/>
      <c r="F26" s="2456" t="s">
        <v>2567</v>
      </c>
      <c r="G26" s="1314" t="s">
        <v>50</v>
      </c>
      <c r="H26" s="1323"/>
      <c r="I26" s="1323"/>
      <c r="J26" s="1323"/>
      <c r="K26" s="1323"/>
      <c r="N26" s="1324"/>
    </row>
    <row r="27" spans="1:14" ht="15.75" thickBot="1" x14ac:dyDescent="0.3">
      <c r="A27" s="2465"/>
      <c r="B27" s="2465"/>
      <c r="C27" s="2468"/>
      <c r="D27" s="2469"/>
      <c r="E27" s="1322"/>
      <c r="F27" s="2457"/>
      <c r="G27" s="1314" t="s">
        <v>2568</v>
      </c>
      <c r="H27" s="1323"/>
      <c r="I27" s="1323"/>
      <c r="J27" s="1323"/>
      <c r="K27" s="1323"/>
      <c r="N27" s="1324"/>
    </row>
    <row r="28" spans="1:14" ht="15.75" thickBot="1" x14ac:dyDescent="0.3">
      <c r="A28" s="2465"/>
      <c r="B28" s="2465"/>
      <c r="C28" s="2468"/>
      <c r="D28" s="2469"/>
      <c r="E28" s="1322"/>
      <c r="F28" s="2457"/>
      <c r="G28" s="1314" t="s">
        <v>2569</v>
      </c>
      <c r="H28" s="1323"/>
      <c r="I28" s="1323"/>
      <c r="J28" s="1323"/>
      <c r="K28" s="1323"/>
      <c r="N28" s="1324"/>
    </row>
    <row r="29" spans="1:14" ht="15.75" thickBot="1" x14ac:dyDescent="0.3">
      <c r="A29" s="2465"/>
      <c r="B29" s="2465"/>
      <c r="C29" s="2468"/>
      <c r="D29" s="2469"/>
      <c r="E29" s="1322"/>
      <c r="F29" s="2458"/>
      <c r="G29" s="1314" t="s">
        <v>2570</v>
      </c>
      <c r="H29" s="1323"/>
      <c r="I29" s="1323"/>
      <c r="J29" s="1323"/>
      <c r="K29" s="1323"/>
      <c r="N29" s="1324"/>
    </row>
    <row r="30" spans="1:14" ht="15.75" thickBot="1" x14ac:dyDescent="0.3">
      <c r="A30" s="2465"/>
      <c r="B30" s="2465"/>
      <c r="C30" s="2468"/>
      <c r="D30" s="2469"/>
      <c r="E30" s="1322"/>
      <c r="F30" s="2456" t="s">
        <v>2571</v>
      </c>
      <c r="G30" s="1314" t="s">
        <v>2572</v>
      </c>
      <c r="H30" s="1323"/>
      <c r="I30" s="1323"/>
      <c r="J30" s="1323"/>
      <c r="K30" s="1323"/>
      <c r="N30" s="1324"/>
    </row>
    <row r="31" spans="1:14" ht="15.75" thickBot="1" x14ac:dyDescent="0.3">
      <c r="A31" s="2465"/>
      <c r="B31" s="2465"/>
      <c r="C31" s="2468"/>
      <c r="D31" s="2469"/>
      <c r="E31" s="1322"/>
      <c r="F31" s="2454"/>
      <c r="G31" s="1314" t="s">
        <v>2573</v>
      </c>
      <c r="H31" s="1323"/>
      <c r="I31" s="1323"/>
      <c r="J31" s="1323"/>
      <c r="K31" s="1323"/>
      <c r="N31" s="1324"/>
    </row>
    <row r="32" spans="1:14" ht="15.75" thickBot="1" x14ac:dyDescent="0.3">
      <c r="A32" s="2465"/>
      <c r="B32" s="2465"/>
      <c r="C32" s="2468"/>
      <c r="D32" s="2469"/>
      <c r="E32" s="1322"/>
      <c r="F32" s="2455"/>
      <c r="G32" s="1281" t="s">
        <v>2574</v>
      </c>
      <c r="H32" s="1323"/>
      <c r="I32" s="1323"/>
      <c r="J32" s="1323"/>
      <c r="K32" s="1323"/>
      <c r="N32" s="1324"/>
    </row>
    <row r="33" spans="1:14" ht="35.1" customHeight="1" thickBot="1" x14ac:dyDescent="0.3">
      <c r="A33" s="1326"/>
      <c r="B33" s="1326"/>
      <c r="C33" s="1327"/>
      <c r="D33" s="1328"/>
      <c r="E33" s="1325"/>
      <c r="F33" s="2459" t="s">
        <v>2575</v>
      </c>
      <c r="G33" s="2460"/>
      <c r="H33" s="1323"/>
      <c r="I33" s="1323"/>
      <c r="J33" s="1323"/>
      <c r="K33" s="1323"/>
      <c r="N33" s="1324"/>
    </row>
    <row r="34" spans="1:14" ht="34.5" customHeight="1" thickBot="1" x14ac:dyDescent="0.3">
      <c r="A34" s="2464">
        <v>20</v>
      </c>
      <c r="B34" s="2443" t="s">
        <v>1252</v>
      </c>
      <c r="C34" s="1315" t="s">
        <v>2577</v>
      </c>
      <c r="D34" s="1319" t="s">
        <v>1113</v>
      </c>
      <c r="E34" s="1320" t="s">
        <v>2533</v>
      </c>
      <c r="F34" s="2461" t="s">
        <v>2562</v>
      </c>
      <c r="G34" s="2461"/>
      <c r="H34" s="1321"/>
      <c r="I34" s="1321"/>
      <c r="J34" s="1321"/>
      <c r="K34" s="1321"/>
      <c r="N34" s="1324"/>
    </row>
    <row r="35" spans="1:14" ht="15.75" thickBot="1" x14ac:dyDescent="0.3">
      <c r="A35" s="2465"/>
      <c r="B35" s="2444"/>
      <c r="C35" s="2466"/>
      <c r="D35" s="2467"/>
      <c r="E35" s="1322"/>
      <c r="F35" s="2454" t="s">
        <v>2563</v>
      </c>
      <c r="G35" s="1316" t="s">
        <v>2564</v>
      </c>
      <c r="H35" s="1323"/>
      <c r="I35" s="1323"/>
      <c r="J35" s="1323"/>
      <c r="K35" s="1323"/>
      <c r="N35" s="1324"/>
    </row>
    <row r="36" spans="1:14" ht="15.75" thickBot="1" x14ac:dyDescent="0.3">
      <c r="A36" s="2465"/>
      <c r="B36" s="2444"/>
      <c r="C36" s="2468"/>
      <c r="D36" s="2469"/>
      <c r="E36" s="1322"/>
      <c r="F36" s="2454"/>
      <c r="G36" s="1314" t="s">
        <v>2565</v>
      </c>
      <c r="H36" s="1323"/>
      <c r="I36" s="1323"/>
      <c r="J36" s="1323"/>
      <c r="K36" s="1323"/>
      <c r="N36" s="1324"/>
    </row>
    <row r="37" spans="1:14" ht="15.75" thickBot="1" x14ac:dyDescent="0.3">
      <c r="A37" s="2465"/>
      <c r="B37" s="2444"/>
      <c r="C37" s="2468"/>
      <c r="D37" s="2469"/>
      <c r="E37" s="1322"/>
      <c r="F37" s="2455"/>
      <c r="G37" s="1314" t="s">
        <v>2566</v>
      </c>
      <c r="H37" s="1323"/>
      <c r="I37" s="1323"/>
      <c r="J37" s="1323"/>
      <c r="K37" s="1323"/>
      <c r="N37" s="1324"/>
    </row>
    <row r="38" spans="1:14" ht="15.75" thickBot="1" x14ac:dyDescent="0.3">
      <c r="A38" s="2465"/>
      <c r="B38" s="2444"/>
      <c r="C38" s="2468"/>
      <c r="D38" s="2469"/>
      <c r="E38" s="1322"/>
      <c r="F38" s="2456" t="s">
        <v>2567</v>
      </c>
      <c r="G38" s="1314" t="s">
        <v>50</v>
      </c>
      <c r="H38" s="1323"/>
      <c r="I38" s="1323"/>
      <c r="J38" s="1323"/>
      <c r="K38" s="1323"/>
      <c r="N38" s="1324"/>
    </row>
    <row r="39" spans="1:14" ht="15.75" thickBot="1" x14ac:dyDescent="0.3">
      <c r="A39" s="2465"/>
      <c r="B39" s="2444"/>
      <c r="C39" s="2468"/>
      <c r="D39" s="2469"/>
      <c r="E39" s="1322"/>
      <c r="F39" s="2457"/>
      <c r="G39" s="1314" t="s">
        <v>2568</v>
      </c>
      <c r="H39" s="1323"/>
      <c r="I39" s="1323"/>
      <c r="J39" s="1323"/>
      <c r="K39" s="1323"/>
      <c r="N39" s="1324"/>
    </row>
    <row r="40" spans="1:14" ht="15.75" thickBot="1" x14ac:dyDescent="0.3">
      <c r="A40" s="2465"/>
      <c r="B40" s="2444"/>
      <c r="C40" s="2468"/>
      <c r="D40" s="2469"/>
      <c r="E40" s="1322"/>
      <c r="F40" s="2457"/>
      <c r="G40" s="1314" t="s">
        <v>2569</v>
      </c>
      <c r="H40" s="1323"/>
      <c r="I40" s="1323"/>
      <c r="J40" s="1323"/>
      <c r="K40" s="1323"/>
      <c r="N40" s="1324"/>
    </row>
    <row r="41" spans="1:14" ht="15.75" thickBot="1" x14ac:dyDescent="0.3">
      <c r="A41" s="2465"/>
      <c r="B41" s="2444"/>
      <c r="C41" s="2468"/>
      <c r="D41" s="2469"/>
      <c r="E41" s="1322"/>
      <c r="F41" s="2458"/>
      <c r="G41" s="1314" t="s">
        <v>2570</v>
      </c>
      <c r="H41" s="1323"/>
      <c r="I41" s="1323"/>
      <c r="J41" s="1323"/>
      <c r="K41" s="1323"/>
      <c r="N41" s="1324"/>
    </row>
    <row r="42" spans="1:14" ht="15.75" thickBot="1" x14ac:dyDescent="0.3">
      <c r="A42" s="2465"/>
      <c r="B42" s="2444"/>
      <c r="C42" s="2468"/>
      <c r="D42" s="2469"/>
      <c r="E42" s="1322"/>
      <c r="F42" s="2456" t="s">
        <v>2571</v>
      </c>
      <c r="G42" s="1314" t="s">
        <v>2572</v>
      </c>
      <c r="H42" s="1323"/>
      <c r="I42" s="1323"/>
      <c r="J42" s="1323"/>
      <c r="K42" s="1323"/>
      <c r="N42" s="1324"/>
    </row>
    <row r="43" spans="1:14" ht="15.75" thickBot="1" x14ac:dyDescent="0.3">
      <c r="A43" s="2465"/>
      <c r="B43" s="2444"/>
      <c r="C43" s="2468"/>
      <c r="D43" s="2469"/>
      <c r="E43" s="1322"/>
      <c r="F43" s="2454"/>
      <c r="G43" s="1314" t="s">
        <v>2573</v>
      </c>
      <c r="H43" s="1323"/>
      <c r="I43" s="1323"/>
      <c r="J43" s="1323"/>
      <c r="K43" s="1323"/>
      <c r="N43" s="1324"/>
    </row>
    <row r="44" spans="1:14" ht="15.75" thickBot="1" x14ac:dyDescent="0.3">
      <c r="A44" s="2465"/>
      <c r="B44" s="2444"/>
      <c r="C44" s="2468"/>
      <c r="D44" s="2469"/>
      <c r="E44" s="1322"/>
      <c r="F44" s="2454"/>
      <c r="G44" s="1314" t="s">
        <v>2574</v>
      </c>
      <c r="H44" s="1323"/>
      <c r="I44" s="1323"/>
      <c r="J44" s="1323"/>
      <c r="K44" s="1323"/>
      <c r="N44" s="1324"/>
    </row>
    <row r="45" spans="1:14" ht="35.1" customHeight="1" thickBot="1" x14ac:dyDescent="0.3">
      <c r="A45" s="1326"/>
      <c r="B45" s="1329"/>
      <c r="C45" s="1327"/>
      <c r="D45" s="1328"/>
      <c r="E45" s="1325"/>
      <c r="F45" s="2459" t="s">
        <v>2575</v>
      </c>
      <c r="G45" s="2460"/>
      <c r="H45" s="1323"/>
      <c r="I45" s="1323"/>
      <c r="J45" s="1323"/>
      <c r="K45" s="1323"/>
      <c r="N45" s="1324"/>
    </row>
    <row r="46" spans="1:14" ht="45.75" customHeight="1" thickBot="1" x14ac:dyDescent="0.3">
      <c r="A46" s="2443" t="s">
        <v>2578</v>
      </c>
      <c r="B46" s="2443" t="s">
        <v>1250</v>
      </c>
      <c r="C46" s="1315" t="s">
        <v>2579</v>
      </c>
      <c r="D46" s="1319" t="s">
        <v>1251</v>
      </c>
      <c r="E46" s="1320" t="s">
        <v>2580</v>
      </c>
      <c r="F46" s="2461" t="s">
        <v>2562</v>
      </c>
      <c r="G46" s="2461"/>
      <c r="H46" s="1321"/>
      <c r="I46" s="1321"/>
      <c r="J46" s="1321"/>
      <c r="K46" s="1321"/>
      <c r="N46" s="1324"/>
    </row>
    <row r="47" spans="1:14" ht="15.75" thickBot="1" x14ac:dyDescent="0.3">
      <c r="A47" s="2444"/>
      <c r="B47" s="2444"/>
      <c r="C47" s="2462" t="s">
        <v>2581</v>
      </c>
      <c r="D47" s="2448"/>
      <c r="E47" s="2449"/>
      <c r="F47" s="2454" t="s">
        <v>2563</v>
      </c>
      <c r="G47" s="1316" t="s">
        <v>2564</v>
      </c>
      <c r="H47" s="1323"/>
      <c r="I47" s="1323"/>
      <c r="J47" s="1323"/>
      <c r="K47" s="1323"/>
      <c r="N47" s="1324"/>
    </row>
    <row r="48" spans="1:14" ht="15.75" thickBot="1" x14ac:dyDescent="0.3">
      <c r="A48" s="2444"/>
      <c r="B48" s="2444"/>
      <c r="C48" s="2463"/>
      <c r="D48" s="2450"/>
      <c r="E48" s="2451"/>
      <c r="F48" s="2454"/>
      <c r="G48" s="1314" t="s">
        <v>2565</v>
      </c>
      <c r="H48" s="1323"/>
      <c r="I48" s="1323"/>
      <c r="J48" s="1323"/>
      <c r="K48" s="1323"/>
      <c r="N48" s="1324"/>
    </row>
    <row r="49" spans="1:14" ht="15.75" thickBot="1" x14ac:dyDescent="0.3">
      <c r="A49" s="2444"/>
      <c r="B49" s="2444"/>
      <c r="C49" s="2463"/>
      <c r="D49" s="2450"/>
      <c r="E49" s="2451"/>
      <c r="F49" s="2455"/>
      <c r="G49" s="1314" t="s">
        <v>2566</v>
      </c>
      <c r="H49" s="1323"/>
      <c r="I49" s="1323"/>
      <c r="J49" s="1323"/>
      <c r="K49" s="1323"/>
      <c r="N49" s="1324"/>
    </row>
    <row r="50" spans="1:14" ht="15.75" thickBot="1" x14ac:dyDescent="0.3">
      <c r="A50" s="2444"/>
      <c r="B50" s="2444"/>
      <c r="C50" s="2463"/>
      <c r="D50" s="2450"/>
      <c r="E50" s="2451"/>
      <c r="F50" s="2456" t="s">
        <v>2567</v>
      </c>
      <c r="G50" s="1314" t="s">
        <v>50</v>
      </c>
      <c r="H50" s="1323"/>
      <c r="I50" s="1323"/>
      <c r="J50" s="1323"/>
      <c r="K50" s="1323"/>
      <c r="N50" s="1324"/>
    </row>
    <row r="51" spans="1:14" ht="15.75" thickBot="1" x14ac:dyDescent="0.3">
      <c r="A51" s="2444"/>
      <c r="B51" s="2444"/>
      <c r="C51" s="2463"/>
      <c r="D51" s="2450"/>
      <c r="E51" s="2451"/>
      <c r="F51" s="2457"/>
      <c r="G51" s="1314" t="s">
        <v>2568</v>
      </c>
      <c r="H51" s="1323"/>
      <c r="I51" s="1323"/>
      <c r="J51" s="1323"/>
      <c r="K51" s="1323"/>
      <c r="N51" s="1324"/>
    </row>
    <row r="52" spans="1:14" ht="15.75" thickBot="1" x14ac:dyDescent="0.3">
      <c r="A52" s="2444"/>
      <c r="B52" s="2444"/>
      <c r="C52" s="2463"/>
      <c r="D52" s="2450"/>
      <c r="E52" s="2451"/>
      <c r="F52" s="2457"/>
      <c r="G52" s="1314" t="s">
        <v>2569</v>
      </c>
      <c r="H52" s="1323"/>
      <c r="I52" s="1323"/>
      <c r="J52" s="1323"/>
      <c r="K52" s="1323"/>
      <c r="N52" s="1324"/>
    </row>
    <row r="53" spans="1:14" ht="15.75" thickBot="1" x14ac:dyDescent="0.3">
      <c r="A53" s="2444"/>
      <c r="B53" s="2444"/>
      <c r="C53" s="2463"/>
      <c r="D53" s="2450"/>
      <c r="E53" s="2451"/>
      <c r="F53" s="2458"/>
      <c r="G53" s="1314" t="s">
        <v>2570</v>
      </c>
      <c r="H53" s="1323"/>
      <c r="I53" s="1323"/>
      <c r="J53" s="1323"/>
      <c r="K53" s="1323"/>
      <c r="N53" s="1324"/>
    </row>
    <row r="54" spans="1:14" ht="15.75" thickBot="1" x14ac:dyDescent="0.3">
      <c r="A54" s="2444"/>
      <c r="B54" s="2444"/>
      <c r="C54" s="2463"/>
      <c r="D54" s="2450"/>
      <c r="E54" s="2451"/>
      <c r="F54" s="2456" t="s">
        <v>2571</v>
      </c>
      <c r="G54" s="1314" t="s">
        <v>2572</v>
      </c>
      <c r="H54" s="1323"/>
      <c r="I54" s="1323"/>
      <c r="J54" s="1323"/>
      <c r="K54" s="1323"/>
      <c r="N54" s="1324"/>
    </row>
    <row r="55" spans="1:14" ht="15.75" thickBot="1" x14ac:dyDescent="0.3">
      <c r="A55" s="2444"/>
      <c r="B55" s="2444"/>
      <c r="C55" s="2463"/>
      <c r="D55" s="2450"/>
      <c r="E55" s="2451"/>
      <c r="F55" s="2454"/>
      <c r="G55" s="1314" t="s">
        <v>2573</v>
      </c>
      <c r="H55" s="1323"/>
      <c r="I55" s="1323"/>
      <c r="J55" s="1323"/>
      <c r="K55" s="1323"/>
      <c r="N55" s="1324"/>
    </row>
    <row r="56" spans="1:14" ht="15.75" thickBot="1" x14ac:dyDescent="0.3">
      <c r="A56" s="2444"/>
      <c r="B56" s="2444"/>
      <c r="C56" s="2463"/>
      <c r="D56" s="2450"/>
      <c r="E56" s="2451"/>
      <c r="F56" s="2454"/>
      <c r="G56" s="1314" t="s">
        <v>2574</v>
      </c>
      <c r="H56" s="1323"/>
      <c r="I56" s="1323"/>
      <c r="J56" s="1323"/>
      <c r="K56" s="1323"/>
      <c r="N56" s="1324"/>
    </row>
    <row r="57" spans="1:14" ht="35.1" customHeight="1" thickBot="1" x14ac:dyDescent="0.3">
      <c r="A57" s="1330"/>
      <c r="B57" s="1330"/>
      <c r="C57" s="1331"/>
      <c r="D57" s="59"/>
      <c r="E57" s="1332"/>
      <c r="F57" s="2441" t="s">
        <v>2575</v>
      </c>
      <c r="G57" s="2442"/>
      <c r="H57" s="1323"/>
      <c r="I57" s="1323"/>
      <c r="J57" s="1323"/>
      <c r="K57" s="1323"/>
      <c r="N57" s="1324"/>
    </row>
    <row r="58" spans="1:14" ht="34.5" customHeight="1" thickBot="1" x14ac:dyDescent="0.3">
      <c r="A58" s="2443" t="s">
        <v>2582</v>
      </c>
      <c r="B58" s="2443" t="s">
        <v>1248</v>
      </c>
      <c r="C58" s="1333" t="s">
        <v>2583</v>
      </c>
      <c r="D58" s="1334" t="s">
        <v>1115</v>
      </c>
      <c r="E58" s="1105" t="s">
        <v>2580</v>
      </c>
      <c r="F58" s="2446" t="s">
        <v>2562</v>
      </c>
      <c r="G58" s="2447"/>
      <c r="H58" s="1321"/>
      <c r="I58" s="1321"/>
      <c r="J58" s="1321"/>
      <c r="K58" s="1321"/>
      <c r="N58" s="1324"/>
    </row>
    <row r="59" spans="1:14" ht="15.75" thickBot="1" x14ac:dyDescent="0.3">
      <c r="A59" s="2444"/>
      <c r="B59" s="2444"/>
      <c r="C59" s="2448" t="s">
        <v>2581</v>
      </c>
      <c r="D59" s="2448"/>
      <c r="E59" s="2449"/>
      <c r="F59" s="2454" t="s">
        <v>2563</v>
      </c>
      <c r="G59" s="1316" t="s">
        <v>2564</v>
      </c>
      <c r="H59" s="1323"/>
      <c r="I59" s="1323"/>
      <c r="J59" s="1323"/>
      <c r="K59" s="1323"/>
      <c r="N59" s="1324"/>
    </row>
    <row r="60" spans="1:14" ht="15.75" thickBot="1" x14ac:dyDescent="0.3">
      <c r="A60" s="2444"/>
      <c r="B60" s="2444"/>
      <c r="C60" s="2450"/>
      <c r="D60" s="2450"/>
      <c r="E60" s="2451"/>
      <c r="F60" s="2454"/>
      <c r="G60" s="1314" t="s">
        <v>2565</v>
      </c>
      <c r="H60" s="1323"/>
      <c r="I60" s="1323"/>
      <c r="J60" s="1323"/>
      <c r="K60" s="1323"/>
      <c r="N60" s="1324"/>
    </row>
    <row r="61" spans="1:14" ht="15.75" thickBot="1" x14ac:dyDescent="0.3">
      <c r="A61" s="2444"/>
      <c r="B61" s="2444"/>
      <c r="C61" s="2450"/>
      <c r="D61" s="2450"/>
      <c r="E61" s="2451"/>
      <c r="F61" s="2455"/>
      <c r="G61" s="1314" t="s">
        <v>2566</v>
      </c>
      <c r="H61" s="1323"/>
      <c r="I61" s="1323"/>
      <c r="J61" s="1323"/>
      <c r="K61" s="1323"/>
      <c r="N61" s="1324"/>
    </row>
    <row r="62" spans="1:14" ht="15.75" thickBot="1" x14ac:dyDescent="0.3">
      <c r="A62" s="2444"/>
      <c r="B62" s="2444"/>
      <c r="C62" s="2450"/>
      <c r="D62" s="2450"/>
      <c r="E62" s="2451"/>
      <c r="F62" s="2456" t="s">
        <v>2567</v>
      </c>
      <c r="G62" s="1314" t="s">
        <v>50</v>
      </c>
      <c r="H62" s="1323"/>
      <c r="I62" s="1323"/>
      <c r="J62" s="1323"/>
      <c r="K62" s="1323"/>
      <c r="N62" s="1324"/>
    </row>
    <row r="63" spans="1:14" ht="15.75" thickBot="1" x14ac:dyDescent="0.3">
      <c r="A63" s="2444"/>
      <c r="B63" s="2444"/>
      <c r="C63" s="2450"/>
      <c r="D63" s="2450"/>
      <c r="E63" s="2451"/>
      <c r="F63" s="2457"/>
      <c r="G63" s="1314" t="s">
        <v>2568</v>
      </c>
      <c r="H63" s="1323"/>
      <c r="I63" s="1323"/>
      <c r="J63" s="1323"/>
      <c r="K63" s="1323"/>
      <c r="N63" s="1324"/>
    </row>
    <row r="64" spans="1:14" ht="15.75" thickBot="1" x14ac:dyDescent="0.3">
      <c r="A64" s="2444"/>
      <c r="B64" s="2444"/>
      <c r="C64" s="2450"/>
      <c r="D64" s="2450"/>
      <c r="E64" s="2451"/>
      <c r="F64" s="2457"/>
      <c r="G64" s="1314" t="s">
        <v>2569</v>
      </c>
      <c r="H64" s="1323"/>
      <c r="I64" s="1323"/>
      <c r="J64" s="1323"/>
      <c r="K64" s="1323"/>
      <c r="N64" s="1324"/>
    </row>
    <row r="65" spans="1:14" ht="15.75" thickBot="1" x14ac:dyDescent="0.3">
      <c r="A65" s="2444"/>
      <c r="B65" s="2444"/>
      <c r="C65" s="2450"/>
      <c r="D65" s="2450"/>
      <c r="E65" s="2451"/>
      <c r="F65" s="2458"/>
      <c r="G65" s="1314" t="s">
        <v>2570</v>
      </c>
      <c r="H65" s="1323"/>
      <c r="I65" s="1323"/>
      <c r="J65" s="1323"/>
      <c r="K65" s="1323"/>
      <c r="N65" s="1324"/>
    </row>
    <row r="66" spans="1:14" ht="15.75" thickBot="1" x14ac:dyDescent="0.3">
      <c r="A66" s="2444"/>
      <c r="B66" s="2444"/>
      <c r="C66" s="2450"/>
      <c r="D66" s="2450"/>
      <c r="E66" s="2451"/>
      <c r="F66" s="2456" t="s">
        <v>2571</v>
      </c>
      <c r="G66" s="1314" t="s">
        <v>2572</v>
      </c>
      <c r="H66" s="1323"/>
      <c r="I66" s="1323"/>
      <c r="J66" s="1323"/>
      <c r="K66" s="1323"/>
      <c r="N66" s="1324"/>
    </row>
    <row r="67" spans="1:14" ht="15.75" thickBot="1" x14ac:dyDescent="0.3">
      <c r="A67" s="2444"/>
      <c r="B67" s="2444"/>
      <c r="C67" s="2450"/>
      <c r="D67" s="2450"/>
      <c r="E67" s="2451"/>
      <c r="F67" s="2454"/>
      <c r="G67" s="1314" t="s">
        <v>2573</v>
      </c>
      <c r="H67" s="1323"/>
      <c r="I67" s="1323"/>
      <c r="J67" s="1323"/>
      <c r="K67" s="1323"/>
      <c r="N67" s="1324"/>
    </row>
    <row r="68" spans="1:14" ht="15.75" thickBot="1" x14ac:dyDescent="0.3">
      <c r="A68" s="2444"/>
      <c r="B68" s="2444"/>
      <c r="C68" s="2450"/>
      <c r="D68" s="2450"/>
      <c r="E68" s="2451"/>
      <c r="F68" s="2455"/>
      <c r="G68" s="1281" t="s">
        <v>2574</v>
      </c>
      <c r="H68" s="1323"/>
      <c r="I68" s="1323"/>
      <c r="J68" s="1323"/>
      <c r="K68" s="1323"/>
      <c r="N68" s="1324"/>
    </row>
    <row r="69" spans="1:14" ht="35.1" customHeight="1" thickBot="1" x14ac:dyDescent="0.3">
      <c r="A69" s="2445"/>
      <c r="B69" s="2445"/>
      <c r="C69" s="2452"/>
      <c r="D69" s="2452"/>
      <c r="E69" s="2453"/>
      <c r="F69" s="2459" t="s">
        <v>2575</v>
      </c>
      <c r="G69" s="2460"/>
      <c r="H69" s="1323"/>
      <c r="I69" s="1323"/>
      <c r="J69" s="1323"/>
      <c r="K69" s="1323"/>
      <c r="N69" s="1324"/>
    </row>
  </sheetData>
  <sheetProtection selectLockedCells="1"/>
  <dataConsolidate/>
  <mergeCells count="53">
    <mergeCell ref="A5:K5"/>
    <mergeCell ref="A7:A9"/>
    <mergeCell ref="B7:B9"/>
    <mergeCell ref="C7:C9"/>
    <mergeCell ref="D7:D9"/>
    <mergeCell ref="E7:E9"/>
    <mergeCell ref="F7:G9"/>
    <mergeCell ref="H7:H8"/>
    <mergeCell ref="I7:I8"/>
    <mergeCell ref="J7:J8"/>
    <mergeCell ref="K7:K8"/>
    <mergeCell ref="H9:I9"/>
    <mergeCell ref="J9:K9"/>
    <mergeCell ref="A10:A21"/>
    <mergeCell ref="B10:B21"/>
    <mergeCell ref="F10:G10"/>
    <mergeCell ref="C11:D21"/>
    <mergeCell ref="F11:F13"/>
    <mergeCell ref="F14:F17"/>
    <mergeCell ref="F18:F20"/>
    <mergeCell ref="F21:G21"/>
    <mergeCell ref="A22:A32"/>
    <mergeCell ref="B22:B32"/>
    <mergeCell ref="F22:G22"/>
    <mergeCell ref="C23:D32"/>
    <mergeCell ref="F23:F25"/>
    <mergeCell ref="F26:F29"/>
    <mergeCell ref="F30:F32"/>
    <mergeCell ref="F33:G33"/>
    <mergeCell ref="A34:A44"/>
    <mergeCell ref="B34:B44"/>
    <mergeCell ref="F34:G34"/>
    <mergeCell ref="C35:D44"/>
    <mergeCell ref="F35:F37"/>
    <mergeCell ref="F38:F41"/>
    <mergeCell ref="F42:F44"/>
    <mergeCell ref="F45:G45"/>
    <mergeCell ref="A46:A56"/>
    <mergeCell ref="B46:B56"/>
    <mergeCell ref="F46:G46"/>
    <mergeCell ref="C47:E56"/>
    <mergeCell ref="F47:F49"/>
    <mergeCell ref="F50:F53"/>
    <mergeCell ref="F54:F56"/>
    <mergeCell ref="F57:G57"/>
    <mergeCell ref="A58:A69"/>
    <mergeCell ref="B58:B69"/>
    <mergeCell ref="F58:G58"/>
    <mergeCell ref="C59:E69"/>
    <mergeCell ref="F59:F61"/>
    <mergeCell ref="F62:F65"/>
    <mergeCell ref="F66:F68"/>
    <mergeCell ref="F69:G69"/>
  </mergeCells>
  <conditionalFormatting sqref="H11:K21">
    <cfRule type="expression" dxfId="272" priority="5">
      <formula>LEN(TRIM(H11))=0</formula>
    </cfRule>
  </conditionalFormatting>
  <conditionalFormatting sqref="H23:K33">
    <cfRule type="expression" dxfId="271" priority="4">
      <formula>LEN(TRIM(H23))=0</formula>
    </cfRule>
  </conditionalFormatting>
  <conditionalFormatting sqref="H35:K45">
    <cfRule type="expression" dxfId="270" priority="3">
      <formula>LEN(TRIM(H35))=0</formula>
    </cfRule>
  </conditionalFormatting>
  <conditionalFormatting sqref="H47:K57">
    <cfRule type="expression" dxfId="269" priority="2">
      <formula>LEN(TRIM(H47))=0</formula>
    </cfRule>
  </conditionalFormatting>
  <conditionalFormatting sqref="H59:K69">
    <cfRule type="expression" dxfId="268" priority="1">
      <formula>LEN(TRIM(H59))=0</formula>
    </cfRule>
  </conditionalFormatting>
  <dataValidations count="1">
    <dataValidation errorStyle="information" allowBlank="1" showInputMessage="1" showErrorMessage="1" errorTitle="Kennzahl" promptTitle="Kennzahl" sqref="A7 B7:B8" xr:uid="{00000000-0002-0000-2E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7"/>
  <sheetViews>
    <sheetView showGridLines="0" showRuler="0" zoomScaleSheetLayoutView="100" workbookViewId="0"/>
  </sheetViews>
  <sheetFormatPr defaultColWidth="9" defaultRowHeight="14.25" x14ac:dyDescent="0.2"/>
  <cols>
    <col min="1" max="1" width="3.140625" style="635" customWidth="1"/>
    <col min="2" max="2" width="62.85546875" style="635" customWidth="1"/>
    <col min="3" max="4" width="31.85546875" style="635" customWidth="1"/>
    <col min="5" max="6" width="16.7109375" style="635" customWidth="1"/>
    <col min="7" max="16384" width="9" style="635"/>
  </cols>
  <sheetData>
    <row r="1" spans="1:12" x14ac:dyDescent="0.2">
      <c r="A1" s="1482"/>
    </row>
    <row r="3" spans="1:12" ht="48.75" customHeight="1" x14ac:dyDescent="0.25">
      <c r="B3" s="2434" t="s">
        <v>2463</v>
      </c>
      <c r="C3" s="2434"/>
      <c r="E3" s="78"/>
      <c r="F3" s="78"/>
      <c r="G3" s="78"/>
    </row>
    <row r="4" spans="1:12" ht="32.25" customHeight="1" x14ac:dyDescent="0.25">
      <c r="B4" s="1311" t="s">
        <v>2473</v>
      </c>
      <c r="C4" s="270"/>
      <c r="D4" s="78"/>
      <c r="E4" s="109"/>
      <c r="G4" s="110"/>
    </row>
    <row r="5" spans="1:12" ht="14.25" customHeight="1" x14ac:dyDescent="0.2">
      <c r="B5" s="268"/>
      <c r="C5" s="268"/>
      <c r="D5" s="8"/>
      <c r="E5" s="109"/>
      <c r="G5" s="109"/>
      <c r="I5" s="107"/>
      <c r="J5" s="107"/>
      <c r="K5" s="107"/>
      <c r="L5" s="107"/>
    </row>
    <row r="6" spans="1:12" ht="14.25" customHeight="1" x14ac:dyDescent="0.2">
      <c r="B6" s="133"/>
      <c r="C6" s="8"/>
      <c r="D6" s="8"/>
      <c r="E6" s="582"/>
      <c r="G6" s="109"/>
      <c r="I6" s="107"/>
      <c r="J6" s="107"/>
      <c r="K6" s="107"/>
      <c r="L6" s="107"/>
    </row>
    <row r="7" spans="1:12" s="1430" customFormat="1" ht="31.5" x14ac:dyDescent="0.2">
      <c r="B7" s="1822" t="s">
        <v>3191</v>
      </c>
      <c r="C7" s="1823"/>
      <c r="D7" s="8"/>
      <c r="E7" s="582"/>
      <c r="F7" s="8"/>
      <c r="G7" s="111"/>
      <c r="I7" s="8"/>
      <c r="J7" s="107"/>
      <c r="K7" s="107"/>
      <c r="L7" s="107"/>
    </row>
    <row r="8" spans="1:12" ht="25.5" x14ac:dyDescent="0.2">
      <c r="B8" s="1721" t="s">
        <v>2167</v>
      </c>
      <c r="C8" s="961"/>
      <c r="D8" s="8"/>
      <c r="E8" s="582" t="str">
        <f>Inhalt!$C$7</f>
        <v>V. OncoBox: L1.1.1 (211126)</v>
      </c>
      <c r="G8" s="111"/>
      <c r="H8" s="8"/>
      <c r="I8" s="8"/>
      <c r="J8" s="107"/>
      <c r="K8" s="107"/>
      <c r="L8" s="107"/>
    </row>
    <row r="9" spans="1:12" ht="15.75" x14ac:dyDescent="0.2">
      <c r="C9" s="8"/>
      <c r="E9" s="582" t="str">
        <f>Inhalt!$C$8</f>
        <v>V. Spezifikation: L1.1.1 (211126)</v>
      </c>
      <c r="G9" s="111"/>
      <c r="H9" s="8"/>
      <c r="I9" s="8"/>
    </row>
    <row r="10" spans="1:12" x14ac:dyDescent="0.2">
      <c r="E10" s="191"/>
      <c r="G10" s="582"/>
    </row>
    <row r="11" spans="1:12" ht="27" customHeight="1" x14ac:dyDescent="0.25">
      <c r="E11" s="2277" t="s">
        <v>1744</v>
      </c>
      <c r="F11" s="2278"/>
    </row>
    <row r="12" spans="1:12" ht="27" customHeight="1" x14ac:dyDescent="0.25">
      <c r="E12" s="1707"/>
      <c r="F12" s="1708"/>
    </row>
    <row r="40" spans="2:6" ht="31.5" x14ac:dyDescent="0.25">
      <c r="B40" s="1167" t="s">
        <v>2488</v>
      </c>
    </row>
    <row r="43" spans="2:6" ht="25.5" x14ac:dyDescent="0.2">
      <c r="B43" s="1160" t="s">
        <v>2486</v>
      </c>
    </row>
    <row r="44" spans="2:6" ht="81.75" customHeight="1" x14ac:dyDescent="0.2">
      <c r="B44" s="2372" t="s">
        <v>3185</v>
      </c>
      <c r="C44" s="2427"/>
      <c r="D44" s="2372" t="s">
        <v>3431</v>
      </c>
      <c r="E44" s="2428"/>
      <c r="F44" s="2373"/>
    </row>
    <row r="45" spans="2:6" ht="48.75" customHeight="1" x14ac:dyDescent="0.2">
      <c r="B45" s="2372" t="s">
        <v>3186</v>
      </c>
      <c r="C45" s="2427"/>
      <c r="D45" s="2372" t="s">
        <v>3187</v>
      </c>
      <c r="E45" s="2428"/>
      <c r="F45" s="2373"/>
    </row>
    <row r="46" spans="2:6" ht="62.25" customHeight="1" x14ac:dyDescent="0.2">
      <c r="B46" s="2372" t="s">
        <v>3430</v>
      </c>
      <c r="C46" s="2427"/>
      <c r="D46" s="2372" t="s">
        <v>3188</v>
      </c>
      <c r="E46" s="2428"/>
      <c r="F46" s="2373"/>
    </row>
    <row r="47" spans="2:6" ht="24" customHeight="1" x14ac:dyDescent="0.2">
      <c r="B47" s="2372" t="s">
        <v>3189</v>
      </c>
      <c r="C47" s="2427"/>
      <c r="D47" s="2372" t="s">
        <v>3190</v>
      </c>
      <c r="E47" s="2428"/>
      <c r="F47" s="2373"/>
    </row>
  </sheetData>
  <sheetProtection algorithmName="SHA-512" hashValue="eFT0kbaItrzQea6q+H9yltDCNH0IOG5rCzMlR4AAfP7ZHI+mxb9bKWao9Z0YxiqiOKvZVtUOWk5baX/Fz7jeNQ==" saltValue="4s17r6Ajv5vyf6zYic1N8g==" spinCount="100000" sheet="1" objects="1" scenarios="1"/>
  <mergeCells count="10">
    <mergeCell ref="B47:C47"/>
    <mergeCell ref="D47:F47"/>
    <mergeCell ref="B44:C44"/>
    <mergeCell ref="D44:F44"/>
    <mergeCell ref="B3:C3"/>
    <mergeCell ref="E11:F11"/>
    <mergeCell ref="B45:C45"/>
    <mergeCell ref="D45:F45"/>
    <mergeCell ref="B46:C46"/>
    <mergeCell ref="D46:F46"/>
  </mergeCells>
  <hyperlinks>
    <hyperlink ref="E11" location="Inhalt!A1" display="Zurück zum Inhaltsverzeichnis" xr:uid="{00000000-0004-0000-2F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
  <sheetViews>
    <sheetView showGridLines="0" workbookViewId="0"/>
  </sheetViews>
  <sheetFormatPr defaultColWidth="11.42578125" defaultRowHeight="15" x14ac:dyDescent="0.25"/>
  <cols>
    <col min="1" max="1" width="3.140625" customWidth="1"/>
    <col min="2" max="2" width="23.28515625" customWidth="1"/>
    <col min="3" max="3" width="39.85546875" customWidth="1"/>
    <col min="4" max="4" width="35.5703125" customWidth="1"/>
    <col min="5" max="5" width="15" customWidth="1"/>
    <col min="6" max="6" width="17.28515625" customWidth="1"/>
  </cols>
  <sheetData>
    <row r="1" spans="1:6" x14ac:dyDescent="0.25">
      <c r="A1" s="802"/>
      <c r="B1" s="635"/>
      <c r="C1" s="635"/>
      <c r="D1" s="635"/>
      <c r="E1" s="635"/>
      <c r="F1" s="635"/>
    </row>
    <row r="2" spans="1:6" x14ac:dyDescent="0.25">
      <c r="A2" s="635"/>
      <c r="B2" s="635"/>
      <c r="C2" s="635"/>
      <c r="D2" s="635"/>
      <c r="E2" s="635"/>
      <c r="F2" s="635"/>
    </row>
    <row r="3" spans="1:6" ht="41.25" customHeight="1" x14ac:dyDescent="0.25">
      <c r="A3" s="635"/>
      <c r="B3" s="2498" t="s">
        <v>2463</v>
      </c>
      <c r="C3" s="2498"/>
      <c r="D3" s="635"/>
      <c r="E3" s="1546"/>
      <c r="F3" s="1546"/>
    </row>
    <row r="4" spans="1:6" ht="26.25" x14ac:dyDescent="0.25">
      <c r="A4" s="635"/>
      <c r="B4" s="1682" t="s">
        <v>2473</v>
      </c>
      <c r="C4" s="1683"/>
      <c r="D4" s="1546"/>
      <c r="E4" s="179"/>
      <c r="F4" s="635"/>
    </row>
    <row r="5" spans="1:6" ht="15.75" x14ac:dyDescent="0.25">
      <c r="A5" s="635"/>
      <c r="B5" s="8"/>
      <c r="C5" s="8"/>
      <c r="D5" s="8"/>
      <c r="E5" s="179"/>
      <c r="F5" s="635"/>
    </row>
    <row r="6" spans="1:6" ht="15.75" x14ac:dyDescent="0.25">
      <c r="A6" s="635"/>
      <c r="B6" s="133"/>
      <c r="C6" s="8"/>
      <c r="D6" s="8"/>
      <c r="E6" s="338"/>
      <c r="F6" s="635"/>
    </row>
    <row r="7" spans="1:6" ht="30.75" customHeight="1" x14ac:dyDescent="0.25">
      <c r="A7" s="635"/>
      <c r="B7" s="2502" t="s">
        <v>3308</v>
      </c>
      <c r="C7" s="2502"/>
      <c r="D7" s="8"/>
      <c r="E7" s="338"/>
      <c r="F7" s="8"/>
    </row>
    <row r="8" spans="1:6" ht="32.25" customHeight="1" x14ac:dyDescent="0.25">
      <c r="A8" s="635"/>
      <c r="B8" s="2341" t="s">
        <v>2167</v>
      </c>
      <c r="C8" s="2342"/>
      <c r="D8" s="8"/>
      <c r="E8" s="338" t="str">
        <f>Inhalt!$C$7</f>
        <v>V. OncoBox: L1.1.1 (211126)</v>
      </c>
      <c r="F8" s="635"/>
    </row>
    <row r="9" spans="1:6" ht="15.75" x14ac:dyDescent="0.25">
      <c r="A9" s="635"/>
      <c r="B9" s="635"/>
      <c r="C9" s="1680"/>
      <c r="D9" s="635"/>
      <c r="E9" s="338" t="str">
        <f>Inhalt!$C$8</f>
        <v>V. Spezifikation: L1.1.1 (211126)</v>
      </c>
      <c r="F9" s="635"/>
    </row>
    <row r="10" spans="1:6" ht="75.75" customHeight="1" x14ac:dyDescent="0.25">
      <c r="A10" s="635"/>
      <c r="B10" s="2499" t="s">
        <v>3309</v>
      </c>
      <c r="C10" s="2499"/>
      <c r="D10" s="635"/>
      <c r="E10" s="191"/>
      <c r="F10" s="635"/>
    </row>
    <row r="11" spans="1:6" ht="31.5" customHeight="1" x14ac:dyDescent="0.25">
      <c r="A11" s="635"/>
      <c r="B11" s="2500" t="s">
        <v>3310</v>
      </c>
      <c r="C11" s="2500"/>
      <c r="D11" s="635"/>
      <c r="E11" s="2277" t="s">
        <v>1744</v>
      </c>
      <c r="F11" s="2501"/>
    </row>
    <row r="12" spans="1:6" x14ac:dyDescent="0.25">
      <c r="A12" s="635"/>
      <c r="B12" s="2500"/>
      <c r="C12" s="2500"/>
      <c r="D12" s="635"/>
      <c r="E12" s="635"/>
      <c r="F12" s="635"/>
    </row>
    <row r="13" spans="1:6" x14ac:dyDescent="0.25">
      <c r="A13" s="635"/>
      <c r="B13" s="2500"/>
      <c r="C13" s="2500"/>
      <c r="D13" s="635"/>
      <c r="E13" s="635"/>
      <c r="F13" s="635"/>
    </row>
    <row r="14" spans="1:6" x14ac:dyDescent="0.25">
      <c r="A14" s="635"/>
      <c r="B14" s="1684"/>
      <c r="C14" s="1684"/>
      <c r="D14" s="635"/>
      <c r="E14" s="635"/>
      <c r="F14" s="635"/>
    </row>
    <row r="15" spans="1:6" x14ac:dyDescent="0.25">
      <c r="A15" s="635"/>
      <c r="B15" s="1684"/>
      <c r="C15" s="1684"/>
      <c r="D15" s="635"/>
      <c r="E15" s="635"/>
      <c r="F15" s="635"/>
    </row>
    <row r="16" spans="1:6" ht="26.25" x14ac:dyDescent="0.25">
      <c r="A16" s="635"/>
      <c r="B16" s="1160" t="s">
        <v>2486</v>
      </c>
      <c r="C16" s="635"/>
      <c r="D16" s="635"/>
      <c r="E16" s="635"/>
      <c r="F16" s="635"/>
    </row>
    <row r="17" spans="1:6" ht="81.75" customHeight="1" x14ac:dyDescent="0.25">
      <c r="A17" s="635"/>
      <c r="B17" s="2375" t="s">
        <v>3063</v>
      </c>
      <c r="C17" s="2495"/>
      <c r="D17" s="2375" t="s">
        <v>3064</v>
      </c>
      <c r="E17" s="2496"/>
      <c r="F17" s="2497"/>
    </row>
    <row r="18" spans="1:6" x14ac:dyDescent="0.25">
      <c r="A18" s="635"/>
      <c r="B18" s="2490"/>
      <c r="C18" s="2491"/>
      <c r="D18" s="2492"/>
      <c r="E18" s="2493"/>
      <c r="F18" s="2494"/>
    </row>
  </sheetData>
  <sheetProtection algorithmName="SHA-512" hashValue="Wy1oPm+OtXg8qTEumPgFFE9RTDOHg5HYQKwU+4OCdPVb+vHnsniO9X90XTda/hf1dc9s00qjqR4FUbISomp/ZQ==" saltValue="R1IKgbQoAdtnHWtsx9U6lw==" spinCount="100000" sheet="1" objects="1" scenarios="1"/>
  <mergeCells count="10">
    <mergeCell ref="B18:C18"/>
    <mergeCell ref="D18:F18"/>
    <mergeCell ref="B17:C17"/>
    <mergeCell ref="D17:F17"/>
    <mergeCell ref="B3:C3"/>
    <mergeCell ref="B8:C8"/>
    <mergeCell ref="B10:C10"/>
    <mergeCell ref="B11:C13"/>
    <mergeCell ref="E11:F11"/>
    <mergeCell ref="B7:C7"/>
  </mergeCells>
  <hyperlinks>
    <hyperlink ref="E11" location="Inhalt!A1" display="Zurück zum Inhaltsverzeichnis" xr:uid="{00000000-0004-0000-30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0"/>
  <sheetViews>
    <sheetView showGridLines="0" showRuler="0" zoomScaleNormal="100" zoomScaleSheetLayoutView="100" workbookViewId="0">
      <selection activeCell="B6" sqref="B6:C6"/>
    </sheetView>
  </sheetViews>
  <sheetFormatPr defaultColWidth="9.140625" defaultRowHeight="12.75" x14ac:dyDescent="0.2"/>
  <cols>
    <col min="1" max="1" width="14.42578125" style="363" customWidth="1"/>
    <col min="2" max="2" width="12.7109375" style="363" customWidth="1"/>
    <col min="3" max="3" width="9.42578125" style="363" customWidth="1"/>
    <col min="4" max="4" width="10.140625" style="363" customWidth="1"/>
    <col min="5" max="5" width="12.5703125" style="363" customWidth="1"/>
    <col min="6" max="6" width="12.28515625" style="363" customWidth="1"/>
    <col min="7" max="7" width="14.7109375" style="363" customWidth="1"/>
    <col min="8" max="8" width="9.7109375" style="363" customWidth="1"/>
    <col min="9" max="16384" width="9.140625" style="363"/>
  </cols>
  <sheetData>
    <row r="1" spans="1:11" ht="9.9499999999999993" customHeight="1" x14ac:dyDescent="0.2"/>
    <row r="2" spans="1:11" ht="12.95" customHeight="1" x14ac:dyDescent="0.2">
      <c r="A2" s="577" t="s">
        <v>3313</v>
      </c>
      <c r="B2" s="1089"/>
      <c r="C2" s="1089"/>
      <c r="D2" s="1089"/>
      <c r="E2" s="1089"/>
      <c r="F2" s="1089"/>
    </row>
    <row r="3" spans="1:11" ht="15.75" x14ac:dyDescent="0.2">
      <c r="A3" s="490" t="s">
        <v>1227</v>
      </c>
    </row>
    <row r="4" spans="1:11" ht="15.75" customHeight="1" x14ac:dyDescent="0.2">
      <c r="A4" s="1996" t="s">
        <v>1228</v>
      </c>
      <c r="B4" s="1997"/>
      <c r="C4" s="1997"/>
      <c r="D4" s="1997"/>
      <c r="E4" s="1997"/>
      <c r="F4" s="1997"/>
      <c r="K4" s="1749"/>
    </row>
    <row r="5" spans="1:11" ht="30.75" customHeight="1" x14ac:dyDescent="0.2">
      <c r="A5" s="1996" t="s">
        <v>1229</v>
      </c>
      <c r="B5" s="1997"/>
      <c r="C5" s="1997"/>
      <c r="D5" s="1997"/>
      <c r="E5" s="1997"/>
      <c r="F5" s="1997"/>
      <c r="G5" s="1090"/>
      <c r="H5" s="1090"/>
    </row>
    <row r="6" spans="1:11" ht="14.25" x14ac:dyDescent="0.2">
      <c r="A6" s="1091" t="s">
        <v>1230</v>
      </c>
      <c r="B6" s="1998"/>
      <c r="C6" s="1999"/>
      <c r="D6" s="1475"/>
      <c r="E6" s="1273"/>
      <c r="G6" s="2000" t="s">
        <v>1231</v>
      </c>
      <c r="H6" s="2000"/>
    </row>
    <row r="7" spans="1:11" ht="6.95" customHeight="1" x14ac:dyDescent="0.2">
      <c r="C7" s="1092"/>
      <c r="D7" s="1092"/>
      <c r="E7" s="1092"/>
      <c r="F7" s="1092"/>
      <c r="G7" s="1093"/>
      <c r="H7" s="432"/>
    </row>
    <row r="8" spans="1:11" ht="15" customHeight="1" x14ac:dyDescent="0.2">
      <c r="A8" s="1094" t="s">
        <v>728</v>
      </c>
      <c r="B8" s="1993" t="str">
        <f>IF($B$6="","",[9]Datenquelle!B97)</f>
        <v/>
      </c>
      <c r="C8" s="1994"/>
      <c r="D8" s="1994"/>
      <c r="E8" s="1994"/>
      <c r="F8" s="1994"/>
      <c r="G8" s="1994"/>
      <c r="H8" s="1995"/>
    </row>
    <row r="9" spans="1:11" ht="6.95" customHeight="1" x14ac:dyDescent="0.2">
      <c r="A9" s="1093"/>
      <c r="B9" s="1093"/>
      <c r="C9" s="1093"/>
      <c r="D9" s="1093"/>
      <c r="E9" s="1093"/>
      <c r="F9" s="1093"/>
    </row>
    <row r="10" spans="1:11" ht="15" customHeight="1" x14ac:dyDescent="0.2">
      <c r="A10" s="1094" t="s">
        <v>1232</v>
      </c>
      <c r="B10" s="1993" t="str">
        <f>IF($B$6="","",[9]Datenquelle!C97)</f>
        <v/>
      </c>
      <c r="C10" s="1994"/>
      <c r="D10" s="1994"/>
      <c r="E10" s="1994"/>
      <c r="F10" s="1994"/>
      <c r="G10" s="1994"/>
      <c r="H10" s="1995"/>
    </row>
    <row r="11" spans="1:11" ht="6.95" customHeight="1" x14ac:dyDescent="0.2">
      <c r="A11" s="1093"/>
      <c r="B11" s="1093"/>
      <c r="C11" s="1093"/>
      <c r="D11" s="1093"/>
      <c r="E11" s="1093"/>
      <c r="F11" s="1093"/>
    </row>
    <row r="12" spans="1:11" ht="15" customHeight="1" x14ac:dyDescent="0.2">
      <c r="A12" s="1095" t="s">
        <v>1233</v>
      </c>
      <c r="B12" s="2001"/>
      <c r="C12" s="2002"/>
      <c r="D12" s="2003"/>
      <c r="E12" s="1096" t="s">
        <v>730</v>
      </c>
      <c r="F12" s="1096"/>
      <c r="G12" s="2004"/>
      <c r="H12" s="2005"/>
    </row>
    <row r="13" spans="1:11" ht="6.95" customHeight="1" x14ac:dyDescent="0.2">
      <c r="C13" s="1092"/>
      <c r="D13" s="1092"/>
      <c r="E13" s="1097"/>
      <c r="F13" s="1097"/>
    </row>
    <row r="14" spans="1:11" ht="15" customHeight="1" x14ac:dyDescent="0.2">
      <c r="A14" s="1094"/>
      <c r="E14" s="1098" t="s">
        <v>1234</v>
      </c>
      <c r="F14" s="1098"/>
      <c r="G14" s="2006" t="str">
        <f>IF($B$6="","",[9]Datenquelle!F97)</f>
        <v/>
      </c>
      <c r="H14" s="2007"/>
    </row>
    <row r="15" spans="1:11" ht="6.95" customHeight="1" x14ac:dyDescent="0.2">
      <c r="C15" s="1092"/>
      <c r="D15" s="1092"/>
      <c r="E15" s="1097"/>
      <c r="F15" s="1097"/>
      <c r="G15" s="1093"/>
      <c r="H15" s="432"/>
    </row>
    <row r="16" spans="1:11" ht="15.75" customHeight="1" x14ac:dyDescent="0.2">
      <c r="A16" s="1094"/>
      <c r="E16" s="1099" t="s">
        <v>678</v>
      </c>
      <c r="F16" s="1099"/>
      <c r="G16" s="2008">
        <v>2021</v>
      </c>
      <c r="H16" s="2008"/>
    </row>
    <row r="17" spans="1:13" ht="5.25" customHeight="1" x14ac:dyDescent="0.2">
      <c r="A17" s="1094"/>
      <c r="F17" s="364"/>
      <c r="G17" s="1100"/>
      <c r="H17" s="1101"/>
    </row>
    <row r="18" spans="1:13" ht="5.25" customHeight="1" x14ac:dyDescent="0.2"/>
    <row r="19" spans="1:13" ht="3.75" customHeight="1" x14ac:dyDescent="0.2">
      <c r="E19" s="1092"/>
      <c r="F19" s="1092"/>
      <c r="G19" s="1093"/>
      <c r="H19" s="432"/>
    </row>
    <row r="20" spans="1:13" ht="3.75" customHeight="1" x14ac:dyDescent="0.2">
      <c r="E20" s="1102"/>
    </row>
    <row r="21" spans="1:13" ht="3.75" customHeight="1" x14ac:dyDescent="0.2">
      <c r="E21" s="1102"/>
      <c r="F21" s="1092"/>
      <c r="G21" s="1093"/>
      <c r="H21" s="432"/>
    </row>
    <row r="22" spans="1:13" ht="6" customHeight="1" x14ac:dyDescent="0.2">
      <c r="A22" s="1093"/>
      <c r="B22" s="1093"/>
      <c r="C22" s="1093"/>
      <c r="D22" s="1093"/>
      <c r="F22" s="1093"/>
    </row>
    <row r="23" spans="1:13" ht="15" customHeight="1" x14ac:dyDescent="0.2">
      <c r="A23" s="2009" t="s">
        <v>1235</v>
      </c>
      <c r="B23" s="2010"/>
      <c r="C23" s="2010"/>
      <c r="D23" s="2011"/>
      <c r="E23" s="2012" t="s">
        <v>2523</v>
      </c>
      <c r="F23" s="2013"/>
      <c r="G23" s="2013"/>
      <c r="H23" s="2014"/>
    </row>
    <row r="24" spans="1:13" ht="15" customHeight="1" x14ac:dyDescent="0.2">
      <c r="A24" s="2015" t="str">
        <f>IF($B$6="","",[9]Datenquelle!D97)</f>
        <v/>
      </c>
      <c r="B24" s="2016"/>
      <c r="C24" s="2016"/>
      <c r="D24" s="2017"/>
      <c r="E24" s="2018"/>
      <c r="F24" s="2019"/>
      <c r="G24" s="2019"/>
      <c r="H24" s="2020"/>
      <c r="J24" s="1089"/>
      <c r="K24" s="1089"/>
      <c r="L24" s="1089"/>
      <c r="M24" s="1089"/>
    </row>
    <row r="25" spans="1:13" ht="15" customHeight="1" x14ac:dyDescent="0.2">
      <c r="A25" s="1093"/>
      <c r="B25" s="1093"/>
      <c r="C25" s="1093"/>
      <c r="D25" s="1093"/>
      <c r="F25" s="1093"/>
    </row>
    <row r="26" spans="1:13" ht="15" customHeight="1" x14ac:dyDescent="0.2">
      <c r="A26" s="2009" t="s">
        <v>1236</v>
      </c>
      <c r="B26" s="2010"/>
      <c r="C26" s="2010"/>
      <c r="D26" s="2011"/>
      <c r="E26" s="2021" t="s">
        <v>1237</v>
      </c>
      <c r="F26" s="2021"/>
      <c r="G26" s="2021"/>
      <c r="H26" s="2021"/>
    </row>
    <row r="27" spans="1:13" ht="15" customHeight="1" x14ac:dyDescent="0.2">
      <c r="A27" s="2018"/>
      <c r="B27" s="2019"/>
      <c r="C27" s="2019"/>
      <c r="D27" s="2019"/>
      <c r="E27" s="2015" t="s">
        <v>1108</v>
      </c>
      <c r="F27" s="2016"/>
      <c r="G27" s="2016"/>
      <c r="H27" s="2017"/>
    </row>
    <row r="28" spans="1:13" ht="15" customHeight="1" x14ac:dyDescent="0.2">
      <c r="E28" s="1092"/>
      <c r="F28" s="2024"/>
      <c r="G28" s="2025"/>
      <c r="H28" s="2025"/>
    </row>
    <row r="29" spans="1:13" ht="15" customHeight="1" x14ac:dyDescent="0.2">
      <c r="A29" s="2026"/>
      <c r="B29" s="2026"/>
      <c r="C29" s="2026"/>
      <c r="D29" s="2026"/>
      <c r="E29" s="2026"/>
      <c r="F29" s="2026"/>
      <c r="G29" s="2026"/>
      <c r="H29" s="2026"/>
    </row>
    <row r="30" spans="1:13" s="1589" customFormat="1" ht="23.25" customHeight="1" x14ac:dyDescent="0.2">
      <c r="A30" s="2032" t="s">
        <v>2524</v>
      </c>
      <c r="B30" s="2027" t="s">
        <v>2525</v>
      </c>
      <c r="C30" s="2028"/>
      <c r="D30" s="2029"/>
      <c r="E30" s="2035" t="s">
        <v>2526</v>
      </c>
      <c r="F30" s="2030" t="s">
        <v>1238</v>
      </c>
      <c r="G30" s="2031"/>
      <c r="H30" s="2038" t="s">
        <v>1239</v>
      </c>
    </row>
    <row r="31" spans="1:13" s="1589" customFormat="1" ht="23.25" customHeight="1" x14ac:dyDescent="0.2">
      <c r="A31" s="2033"/>
      <c r="B31" s="2041" t="s">
        <v>3119</v>
      </c>
      <c r="C31" s="2042"/>
      <c r="D31" s="2043" t="s">
        <v>3120</v>
      </c>
      <c r="E31" s="2036"/>
      <c r="F31" s="2045" t="s">
        <v>2527</v>
      </c>
      <c r="G31" s="2047" t="s">
        <v>2528</v>
      </c>
      <c r="H31" s="2039"/>
    </row>
    <row r="32" spans="1:13" s="1589" customFormat="1" ht="54.75" customHeight="1" x14ac:dyDescent="0.2">
      <c r="A32" s="2034"/>
      <c r="B32" s="1669" t="s">
        <v>2968</v>
      </c>
      <c r="C32" s="1670" t="s">
        <v>1240</v>
      </c>
      <c r="D32" s="2044"/>
      <c r="E32" s="2037"/>
      <c r="F32" s="2046"/>
      <c r="G32" s="2048"/>
      <c r="H32" s="2040"/>
    </row>
    <row r="33" spans="1:8" s="1589" customFormat="1" ht="15" customHeight="1" x14ac:dyDescent="0.2">
      <c r="A33" s="1590" t="s">
        <v>1241</v>
      </c>
      <c r="B33" s="1591" t="str">
        <f>IF(AND(B34="",B35=""),"",SUM(B34:B35))</f>
        <v/>
      </c>
      <c r="C33" s="1591" t="str">
        <f>IF(AND(C34="",C35=""),"",SUM(C34:C35))</f>
        <v/>
      </c>
      <c r="D33" s="1591"/>
      <c r="E33" s="1591" t="str">
        <f t="shared" ref="E33:F33" si="0">IF(AND(E34="",E35=""),"",SUM(E34:E35))</f>
        <v/>
      </c>
      <c r="F33" s="1591" t="str">
        <f t="shared" si="0"/>
        <v/>
      </c>
      <c r="G33" s="1591" t="str">
        <f>IF(AND(G34="",G35=""),"",SUM(G34:G35))</f>
        <v/>
      </c>
      <c r="H33" s="1591"/>
    </row>
    <row r="34" spans="1:8" s="1589" customFormat="1" ht="15" customHeight="1" x14ac:dyDescent="0.2">
      <c r="A34" s="1592" t="s">
        <v>2529</v>
      </c>
      <c r="B34" s="1593"/>
      <c r="C34" s="1594"/>
      <c r="D34" s="1593"/>
      <c r="E34" s="1593"/>
      <c r="F34" s="1593"/>
      <c r="G34" s="1594"/>
      <c r="H34" s="1595"/>
    </row>
    <row r="35" spans="1:8" s="1589" customFormat="1" ht="15" customHeight="1" x14ac:dyDescent="0.2">
      <c r="A35" s="1592" t="s">
        <v>2530</v>
      </c>
      <c r="B35" s="1593"/>
      <c r="C35" s="1593"/>
      <c r="D35" s="1593"/>
      <c r="E35" s="1593"/>
      <c r="F35" s="1593"/>
      <c r="G35" s="1593"/>
      <c r="H35" s="1595"/>
    </row>
    <row r="36" spans="1:8" ht="6.75" customHeight="1" x14ac:dyDescent="0.2">
      <c r="E36" s="1092"/>
      <c r="F36" s="1092"/>
      <c r="G36" s="1093"/>
      <c r="H36" s="432"/>
    </row>
    <row r="37" spans="1:8" ht="24.75" customHeight="1" x14ac:dyDescent="0.2">
      <c r="A37" s="2022" t="s">
        <v>3716</v>
      </c>
      <c r="B37" s="2022"/>
      <c r="C37" s="2023"/>
      <c r="D37" s="2023"/>
      <c r="E37" s="2023"/>
      <c r="F37" s="2023"/>
      <c r="G37" s="2023"/>
      <c r="H37" s="2023"/>
    </row>
    <row r="38" spans="1:8" ht="264.75" customHeight="1" x14ac:dyDescent="0.2">
      <c r="A38" s="2022" t="s">
        <v>3650</v>
      </c>
      <c r="B38" s="2022"/>
      <c r="C38" s="2023"/>
      <c r="D38" s="2023"/>
      <c r="E38" s="2023"/>
      <c r="F38" s="2023"/>
      <c r="G38" s="2023"/>
      <c r="H38" s="2023"/>
    </row>
    <row r="39" spans="1:8" ht="12.75" customHeight="1" x14ac:dyDescent="0.2">
      <c r="A39" s="1270" t="s">
        <v>980</v>
      </c>
      <c r="B39" s="1270"/>
      <c r="C39" s="1270"/>
      <c r="D39" s="1270"/>
      <c r="E39" s="1270"/>
      <c r="F39" s="1270"/>
      <c r="G39" s="1270"/>
      <c r="H39" s="1270"/>
    </row>
    <row r="40" spans="1:8" ht="12.75" customHeight="1" x14ac:dyDescent="0.2">
      <c r="A40" s="1270" t="s">
        <v>2794</v>
      </c>
      <c r="B40" s="1270"/>
      <c r="C40" s="1270"/>
      <c r="D40" s="1270"/>
      <c r="E40" s="1270"/>
      <c r="F40" s="1270"/>
      <c r="G40" s="1270"/>
      <c r="H40" s="1270"/>
    </row>
    <row r="41" spans="1:8" x14ac:dyDescent="0.2">
      <c r="A41" s="1270"/>
      <c r="B41" s="1270"/>
      <c r="C41" s="1270"/>
      <c r="D41" s="1270"/>
      <c r="E41" s="1270"/>
      <c r="F41" s="1270"/>
      <c r="G41" s="1270"/>
      <c r="H41" s="1270"/>
    </row>
    <row r="42" spans="1:8" x14ac:dyDescent="0.2">
      <c r="A42" s="1476"/>
      <c r="B42" s="1476"/>
      <c r="C42" s="1476"/>
      <c r="D42" s="1476"/>
      <c r="E42" s="1476"/>
      <c r="F42" s="1476"/>
      <c r="G42" s="1476"/>
      <c r="H42" s="1476"/>
    </row>
    <row r="60" ht="12.75" customHeight="1" x14ac:dyDescent="0.2"/>
  </sheetData>
  <sheetProtection algorithmName="SHA-512" hashValue="+R8C0+tdZ7unqGAq3R2H5flQtcb5umK94vdSh0W0OxSLMtQ5VaiEzmWFKqV2WkuYSLobtTLCJ8FdCyfqPYX1hQ==" saltValue="8fwfQPbGO06ef1lG9DFdYA==" spinCount="100000" sheet="1" selectLockedCells="1"/>
  <dataConsolidate/>
  <mergeCells count="31">
    <mergeCell ref="A37:H37"/>
    <mergeCell ref="A38:H38"/>
    <mergeCell ref="F28:H28"/>
    <mergeCell ref="A29:H29"/>
    <mergeCell ref="B30:D30"/>
    <mergeCell ref="F30:G30"/>
    <mergeCell ref="A30:A32"/>
    <mergeCell ref="E30:E32"/>
    <mergeCell ref="H30:H32"/>
    <mergeCell ref="B31:C31"/>
    <mergeCell ref="D31:D32"/>
    <mergeCell ref="F31:F32"/>
    <mergeCell ref="G31:G32"/>
    <mergeCell ref="A24:D24"/>
    <mergeCell ref="E24:H24"/>
    <mergeCell ref="A26:D26"/>
    <mergeCell ref="E26:H26"/>
    <mergeCell ref="A27:D27"/>
    <mergeCell ref="E27:H27"/>
    <mergeCell ref="B12:D12"/>
    <mergeCell ref="G12:H12"/>
    <mergeCell ref="G14:H14"/>
    <mergeCell ref="G16:H16"/>
    <mergeCell ref="A23:D23"/>
    <mergeCell ref="E23:H23"/>
    <mergeCell ref="B10:H10"/>
    <mergeCell ref="A4:F4"/>
    <mergeCell ref="A5:F5"/>
    <mergeCell ref="B6:C6"/>
    <mergeCell ref="G6:H6"/>
    <mergeCell ref="B8:H8"/>
  </mergeCells>
  <conditionalFormatting sqref="B12">
    <cfRule type="expression" dxfId="495" priority="15" stopIfTrue="1">
      <formula>LEN(TRIM(B12))=0</formula>
    </cfRule>
  </conditionalFormatting>
  <conditionalFormatting sqref="A27">
    <cfRule type="expression" dxfId="494" priority="14" stopIfTrue="1">
      <formula>LEN(TRIM(A27))=0</formula>
    </cfRule>
  </conditionalFormatting>
  <conditionalFormatting sqref="B6">
    <cfRule type="expression" dxfId="493" priority="12" stopIfTrue="1">
      <formula>LEN(TRIM(B6))=0</formula>
    </cfRule>
  </conditionalFormatting>
  <conditionalFormatting sqref="E24">
    <cfRule type="expression" dxfId="492" priority="8" stopIfTrue="1">
      <formula>LEN(TRIM(E24))=0</formula>
    </cfRule>
  </conditionalFormatting>
  <conditionalFormatting sqref="E27">
    <cfRule type="expression" dxfId="491" priority="7" stopIfTrue="1">
      <formula>LEN(TRIM(E27))=0</formula>
    </cfRule>
  </conditionalFormatting>
  <conditionalFormatting sqref="G12">
    <cfRule type="expression" dxfId="490" priority="6" stopIfTrue="1">
      <formula>LEN(TRIM(G12))=0</formula>
    </cfRule>
  </conditionalFormatting>
  <conditionalFormatting sqref="C35:G35">
    <cfRule type="expression" dxfId="489" priority="5" stopIfTrue="1">
      <formula>LEN(TRIM(C35))=0</formula>
    </cfRule>
  </conditionalFormatting>
  <conditionalFormatting sqref="B34">
    <cfRule type="expression" dxfId="488" priority="4" stopIfTrue="1">
      <formula>LEN(TRIM(B34))=0</formula>
    </cfRule>
  </conditionalFormatting>
  <conditionalFormatting sqref="B35">
    <cfRule type="expression" dxfId="487" priority="3" stopIfTrue="1">
      <formula>LEN(TRIM(B35))=0</formula>
    </cfRule>
  </conditionalFormatting>
  <conditionalFormatting sqref="E34:F34">
    <cfRule type="expression" dxfId="486" priority="2" stopIfTrue="1">
      <formula>LEN(TRIM(E34))=0</formula>
    </cfRule>
  </conditionalFormatting>
  <conditionalFormatting sqref="D34">
    <cfRule type="expression" dxfId="485" priority="1" stopIfTrue="1">
      <formula>LEN(TRIM(D34))=0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4:G35" xr:uid="{00000000-0002-0000-0400-000004000000}">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drawing r:id="rId2"/>
  <legacyDrawing r:id="rId3"/>
  <legacyDrawingHF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19"/>
  <sheetViews>
    <sheetView showGridLines="0" showRuler="0" zoomScaleNormal="100" zoomScaleSheetLayoutView="100" workbookViewId="0">
      <selection activeCell="AA9" sqref="AA9:AF9"/>
    </sheetView>
  </sheetViews>
  <sheetFormatPr defaultColWidth="9" defaultRowHeight="14.25" x14ac:dyDescent="0.2"/>
  <cols>
    <col min="1" max="1" width="12" style="356" customWidth="1"/>
    <col min="2" max="2" width="4.7109375" style="356" customWidth="1"/>
    <col min="3" max="7" width="5.7109375" style="356" customWidth="1"/>
    <col min="8" max="8" width="0.42578125" style="356" customWidth="1"/>
    <col min="9" max="9" width="4.7109375" style="356" customWidth="1"/>
    <col min="10" max="12" width="5.28515625" style="356" customWidth="1"/>
    <col min="13" max="13" width="7.7109375" style="356" customWidth="1"/>
    <col min="14" max="14" width="0.42578125" style="356" customWidth="1"/>
    <col min="15" max="15" width="5.7109375" style="356" customWidth="1"/>
    <col min="16" max="16" width="6.7109375" style="356" hidden="1" customWidth="1"/>
    <col min="17" max="23" width="5.28515625" style="356" customWidth="1"/>
    <col min="24" max="24" width="0.5703125" style="356" customWidth="1"/>
    <col min="25" max="25" width="7.42578125" style="356" customWidth="1"/>
    <col min="26" max="26" width="7.42578125" style="359" customWidth="1"/>
    <col min="27" max="28" width="8.42578125" style="356" customWidth="1"/>
    <col min="29" max="213" width="11.42578125" style="356" customWidth="1"/>
    <col min="214" max="16384" width="9" style="356"/>
  </cols>
  <sheetData>
    <row r="1" spans="1:44" ht="9.9499999999999993" customHeight="1" x14ac:dyDescent="0.2">
      <c r="C1" s="357"/>
      <c r="J1" s="358"/>
      <c r="K1" s="358"/>
      <c r="L1" s="358"/>
      <c r="M1" s="358"/>
      <c r="N1" s="358"/>
      <c r="O1" s="358"/>
      <c r="P1" s="358"/>
      <c r="Q1" s="358"/>
      <c r="R1" s="358"/>
    </row>
    <row r="2" spans="1:44" ht="12.95" customHeight="1" x14ac:dyDescent="0.2">
      <c r="A2" s="1272" t="s">
        <v>3055</v>
      </c>
      <c r="B2" s="372"/>
      <c r="C2" s="372"/>
      <c r="D2" s="372"/>
      <c r="E2" s="372"/>
      <c r="F2" s="372"/>
      <c r="G2" s="372"/>
      <c r="H2" s="372"/>
      <c r="I2" s="372"/>
      <c r="J2" s="1437"/>
      <c r="K2" s="1437"/>
      <c r="L2" s="1437"/>
      <c r="M2" s="1437"/>
      <c r="N2" s="1437"/>
      <c r="O2" s="1437"/>
      <c r="P2" s="1274"/>
      <c r="Q2" s="1274"/>
      <c r="R2" s="358"/>
    </row>
    <row r="3" spans="1:44" ht="16.5" x14ac:dyDescent="0.25">
      <c r="A3" s="1439" t="s">
        <v>3439</v>
      </c>
      <c r="B3" s="372"/>
      <c r="C3" s="372"/>
      <c r="D3" s="372"/>
      <c r="E3" s="372"/>
      <c r="F3" s="372"/>
      <c r="G3" s="372"/>
      <c r="H3" s="372"/>
      <c r="I3" s="372"/>
      <c r="J3" s="1437"/>
      <c r="K3" s="1437"/>
      <c r="L3" s="1437"/>
      <c r="M3" s="1437"/>
      <c r="N3" s="1437"/>
      <c r="O3" s="1437"/>
      <c r="P3" s="1274"/>
      <c r="Q3" s="1275"/>
      <c r="R3" s="1276"/>
      <c r="S3" s="1276"/>
      <c r="T3" s="1276"/>
      <c r="U3" s="1276"/>
    </row>
    <row r="4" spans="1:44" x14ac:dyDescent="0.2">
      <c r="A4" s="1277" t="s">
        <v>2535</v>
      </c>
      <c r="B4" s="360"/>
      <c r="C4" s="360"/>
      <c r="D4" s="360"/>
      <c r="E4" s="360"/>
      <c r="F4" s="360"/>
      <c r="G4" s="360"/>
      <c r="H4" s="360"/>
      <c r="I4" s="360"/>
      <c r="J4" s="1274"/>
      <c r="K4" s="1274"/>
      <c r="L4" s="1274"/>
      <c r="M4" s="1274"/>
      <c r="N4" s="1274"/>
      <c r="O4" s="1274"/>
      <c r="P4" s="1274"/>
      <c r="Q4" s="1275"/>
      <c r="R4" s="1276"/>
      <c r="S4" s="1276"/>
      <c r="T4" s="1276"/>
      <c r="U4" s="1276"/>
      <c r="AL4" s="361"/>
      <c r="AM4" s="361"/>
      <c r="AN4" s="361"/>
      <c r="AO4" s="361"/>
      <c r="AP4" s="361"/>
      <c r="AQ4" s="361"/>
    </row>
    <row r="5" spans="1:44" ht="15" customHeight="1" x14ac:dyDescent="0.2">
      <c r="O5" s="358"/>
      <c r="P5" s="358"/>
      <c r="Q5" s="362"/>
      <c r="R5" s="362"/>
      <c r="S5" s="362"/>
      <c r="T5" s="362"/>
      <c r="U5" s="362"/>
      <c r="AL5" s="361"/>
      <c r="AM5" s="361"/>
      <c r="AN5" s="361"/>
      <c r="AO5" s="361"/>
      <c r="AP5" s="361"/>
      <c r="AQ5" s="361"/>
    </row>
    <row r="6" spans="1:44" s="363" customFormat="1" ht="15" customHeight="1" x14ac:dyDescent="0.25">
      <c r="B6" s="431" t="s">
        <v>728</v>
      </c>
      <c r="D6" s="356"/>
      <c r="F6" s="2569" t="str">
        <f>IF([11]Basisdaten!B8=0,"",[11]Basisdaten!B8)</f>
        <v/>
      </c>
      <c r="G6" s="2570"/>
      <c r="H6" s="2571"/>
      <c r="I6" s="2571"/>
      <c r="J6" s="2571"/>
      <c r="K6" s="2571"/>
      <c r="L6" s="2571"/>
      <c r="M6" s="2571"/>
      <c r="N6" s="2571"/>
      <c r="O6" s="2572"/>
      <c r="P6" s="2572"/>
      <c r="Q6" s="2572"/>
      <c r="R6" s="2572"/>
      <c r="S6" s="2572"/>
      <c r="T6" s="2572"/>
      <c r="U6" s="2572"/>
      <c r="V6" s="2572"/>
      <c r="W6" s="2573"/>
      <c r="Z6" s="364"/>
      <c r="AA6" s="582" t="str">
        <f>Inhalt!$C$7</f>
        <v>V. OncoBox: L1.1.1 (211126)</v>
      </c>
      <c r="AB6" s="635"/>
      <c r="AC6" s="635"/>
      <c r="AD6" s="635"/>
      <c r="AE6" s="635"/>
      <c r="AF6" s="635"/>
      <c r="AL6" s="361"/>
      <c r="AM6" s="361"/>
      <c r="AN6" s="361"/>
      <c r="AO6" s="361"/>
      <c r="AP6" s="361"/>
      <c r="AQ6" s="361"/>
    </row>
    <row r="7" spans="1:44" s="363" customFormat="1" ht="18" customHeight="1" x14ac:dyDescent="0.2">
      <c r="B7" s="432"/>
      <c r="C7" s="433"/>
      <c r="D7" s="356"/>
      <c r="E7" s="356"/>
      <c r="F7" s="356"/>
      <c r="G7" s="356"/>
      <c r="H7" s="365"/>
      <c r="I7" s="366"/>
      <c r="J7" s="366"/>
      <c r="K7" s="367"/>
      <c r="AA7" s="582" t="str">
        <f>Inhalt!$C$8</f>
        <v>V. Spezifikation: L1.1.1 (211126)</v>
      </c>
      <c r="AB7" s="635"/>
      <c r="AC7" s="635"/>
      <c r="AD7" s="635"/>
      <c r="AE7" s="635"/>
      <c r="AF7" s="635"/>
      <c r="AL7" s="361"/>
      <c r="AM7" s="361"/>
      <c r="AN7" s="361"/>
      <c r="AO7" s="361"/>
      <c r="AP7" s="361"/>
      <c r="AQ7" s="361"/>
    </row>
    <row r="8" spans="1:44" s="363" customFormat="1" ht="15" customHeight="1" x14ac:dyDescent="0.25">
      <c r="B8" s="434" t="s">
        <v>729</v>
      </c>
      <c r="C8" s="435"/>
      <c r="D8" s="356"/>
      <c r="F8" s="2574" t="str">
        <f>IF([11]Basisdaten!B6=0,"",[11]Basisdaten!B6)</f>
        <v/>
      </c>
      <c r="G8" s="2575"/>
      <c r="H8" s="2572"/>
      <c r="I8" s="2572"/>
      <c r="J8" s="2573"/>
      <c r="Q8" s="368" t="s">
        <v>730</v>
      </c>
      <c r="T8" s="2576" t="str">
        <f>IF([11]Basisdaten!G12=0,"",[11]Basisdaten!G12)</f>
        <v/>
      </c>
      <c r="U8" s="2577"/>
      <c r="V8" s="2577"/>
      <c r="W8" s="2573"/>
      <c r="AA8" s="635"/>
      <c r="AB8" s="635"/>
      <c r="AC8" s="635"/>
      <c r="AD8" s="635"/>
      <c r="AE8" s="635"/>
      <c r="AF8" s="635"/>
      <c r="AL8" s="361"/>
      <c r="AM8" s="361"/>
      <c r="AN8" s="361"/>
      <c r="AO8" s="361"/>
      <c r="AP8" s="361"/>
      <c r="AQ8" s="361"/>
    </row>
    <row r="9" spans="1:44" s="363" customFormat="1" ht="24" customHeight="1" x14ac:dyDescent="0.2">
      <c r="B9" s="434"/>
      <c r="C9" s="435"/>
      <c r="D9" s="356"/>
      <c r="F9" s="362"/>
      <c r="G9" s="362"/>
      <c r="H9" s="369"/>
      <c r="J9" s="366"/>
      <c r="K9" s="370"/>
      <c r="L9" s="362"/>
      <c r="M9" s="362"/>
      <c r="Z9" s="364"/>
      <c r="AA9" s="1887" t="s">
        <v>1744</v>
      </c>
      <c r="AB9" s="2505"/>
      <c r="AC9" s="2505"/>
      <c r="AD9" s="2505"/>
      <c r="AE9" s="2505"/>
      <c r="AF9" s="2505"/>
      <c r="AL9" s="361"/>
      <c r="AM9" s="361"/>
      <c r="AN9" s="361"/>
      <c r="AO9" s="361"/>
      <c r="AP9" s="361"/>
      <c r="AQ9" s="361"/>
    </row>
    <row r="10" spans="1:44" ht="6" customHeight="1" x14ac:dyDescent="0.2">
      <c r="I10" s="363"/>
      <c r="AL10" s="361"/>
      <c r="AM10" s="361"/>
      <c r="AN10" s="361"/>
      <c r="AO10" s="361"/>
      <c r="AP10" s="361"/>
      <c r="AQ10" s="361"/>
    </row>
    <row r="11" spans="1:44" ht="7.5" customHeight="1" x14ac:dyDescent="0.2">
      <c r="A11" s="2578"/>
      <c r="B11" s="2578"/>
      <c r="C11" s="2578"/>
      <c r="D11" s="2578"/>
      <c r="E11" s="2578"/>
      <c r="F11" s="2578"/>
      <c r="G11" s="2578"/>
      <c r="H11" s="2578"/>
      <c r="I11" s="2578"/>
      <c r="J11" s="2578"/>
      <c r="K11" s="2578"/>
      <c r="L11" s="2578"/>
      <c r="M11" s="2578"/>
      <c r="N11" s="2578"/>
      <c r="O11" s="2578"/>
      <c r="P11" s="2578"/>
      <c r="Q11" s="2578"/>
      <c r="R11" s="2578"/>
      <c r="S11" s="2578"/>
      <c r="T11" s="2578"/>
      <c r="U11" s="2578"/>
      <c r="V11" s="2578"/>
      <c r="W11" s="2578"/>
      <c r="X11" s="2578"/>
      <c r="Y11" s="2578"/>
      <c r="Z11" s="2578"/>
      <c r="AL11" s="361"/>
      <c r="AM11" s="361"/>
      <c r="AN11" s="361"/>
      <c r="AO11" s="361"/>
      <c r="AP11" s="361"/>
      <c r="AQ11" s="361"/>
    </row>
    <row r="12" spans="1:44" s="360" customFormat="1" ht="15" x14ac:dyDescent="0.25">
      <c r="A12" s="371" t="s">
        <v>731</v>
      </c>
      <c r="Z12" s="372"/>
    </row>
    <row r="13" spans="1:44" s="360" customFormat="1" ht="11.25" customHeight="1" x14ac:dyDescent="0.25">
      <c r="B13" s="2579" t="b">
        <f>IF(OR(B14="",B14="Matrix kann eingereicht werden"),"In Ordnung",IF(B14="die inkorrekten und unvollständigen Einträge beheben","Nicht in Ordnung"))</f>
        <v>0</v>
      </c>
      <c r="C13" s="2579"/>
      <c r="D13" s="2580"/>
      <c r="E13" s="2580"/>
      <c r="F13" s="2580"/>
      <c r="G13" s="2581" t="s">
        <v>732</v>
      </c>
      <c r="H13" s="2582"/>
      <c r="I13" s="2582"/>
      <c r="J13" s="2582"/>
      <c r="K13" s="2582"/>
      <c r="L13" s="2583" t="s">
        <v>733</v>
      </c>
      <c r="M13" s="2584"/>
      <c r="N13" s="2584"/>
      <c r="O13" s="2584"/>
      <c r="P13" s="2584"/>
      <c r="Q13" s="2584"/>
      <c r="R13" s="2584"/>
      <c r="S13" s="2585" t="s">
        <v>734</v>
      </c>
      <c r="T13" s="2586"/>
      <c r="U13" s="2586"/>
      <c r="V13" s="2586"/>
      <c r="W13" s="2585" t="s">
        <v>2536</v>
      </c>
      <c r="X13" s="2582"/>
      <c r="Y13" s="2582"/>
      <c r="Z13" s="2582"/>
    </row>
    <row r="14" spans="1:44" s="360" customFormat="1" ht="20.25" customHeight="1" x14ac:dyDescent="0.25">
      <c r="B14" s="2550">
        <f>[11]Berechnung2!B6</f>
        <v>0</v>
      </c>
      <c r="C14" s="2550"/>
      <c r="D14" s="2551"/>
      <c r="E14" s="2551"/>
      <c r="F14" s="2551"/>
      <c r="G14" s="2552">
        <f>[11]Berechnung2!C6</f>
        <v>0</v>
      </c>
      <c r="H14" s="2553"/>
      <c r="I14" s="2553"/>
      <c r="J14" s="2553"/>
      <c r="K14" s="2553"/>
      <c r="L14" s="2554">
        <f>[11]Berechnung2!D6</f>
        <v>0</v>
      </c>
      <c r="M14" s="2555"/>
      <c r="N14" s="2555"/>
      <c r="O14" s="2555"/>
      <c r="P14" s="2555"/>
      <c r="Q14" s="2555"/>
      <c r="R14" s="2555"/>
      <c r="S14" s="2587">
        <f>[11]Berechnung2!E6</f>
        <v>0</v>
      </c>
      <c r="T14" s="2588"/>
      <c r="U14" s="2588"/>
      <c r="V14" s="2588"/>
      <c r="W14" s="2587">
        <f>[11]Berechnung2!F6</f>
        <v>0</v>
      </c>
      <c r="X14" s="2553"/>
      <c r="Y14" s="2553"/>
      <c r="Z14" s="2553"/>
    </row>
    <row r="15" spans="1:44" s="363" customFormat="1" ht="5.25" customHeight="1" x14ac:dyDescent="0.2">
      <c r="B15" s="432"/>
      <c r="C15" s="373"/>
      <c r="D15" s="373"/>
      <c r="E15" s="373"/>
      <c r="F15" s="373"/>
      <c r="G15" s="373"/>
      <c r="Z15" s="364"/>
      <c r="AO15" s="361"/>
      <c r="AP15" s="361"/>
      <c r="AQ15" s="361"/>
      <c r="AR15" s="361"/>
    </row>
    <row r="16" spans="1:44" s="363" customFormat="1" ht="6" customHeight="1" x14ac:dyDescent="0.2">
      <c r="B16" s="432"/>
      <c r="C16" s="373"/>
      <c r="D16" s="373"/>
      <c r="E16" s="373"/>
      <c r="F16" s="373"/>
      <c r="G16" s="373"/>
      <c r="Z16" s="364"/>
      <c r="AO16" s="361"/>
      <c r="AP16" s="361"/>
      <c r="AQ16" s="361"/>
      <c r="AR16" s="361"/>
    </row>
    <row r="17" spans="1:44" s="363" customFormat="1" ht="12.75" x14ac:dyDescent="0.2">
      <c r="A17" s="2547"/>
      <c r="B17" s="2547"/>
      <c r="C17" s="2547"/>
      <c r="D17" s="2547"/>
      <c r="E17" s="2547"/>
      <c r="F17" s="2547"/>
      <c r="G17" s="2547"/>
      <c r="H17" s="2547"/>
      <c r="I17" s="2547"/>
      <c r="J17" s="2547"/>
      <c r="K17" s="2547"/>
      <c r="L17" s="2547"/>
      <c r="M17" s="2547"/>
      <c r="N17" s="2547"/>
      <c r="O17" s="2547"/>
      <c r="P17" s="2547"/>
      <c r="Q17" s="2547"/>
      <c r="R17" s="2547"/>
      <c r="S17" s="2547"/>
      <c r="T17" s="2547"/>
      <c r="U17" s="2547"/>
      <c r="V17" s="2547"/>
      <c r="W17" s="2547"/>
      <c r="X17" s="2547"/>
      <c r="Y17" s="2547"/>
      <c r="Z17" s="2547"/>
      <c r="AO17" s="361"/>
      <c r="AP17" s="361"/>
      <c r="AQ17" s="361"/>
      <c r="AR17" s="361"/>
    </row>
    <row r="18" spans="1:44" s="363" customFormat="1" ht="6" customHeight="1" thickBot="1" x14ac:dyDescent="0.25">
      <c r="B18" s="432"/>
      <c r="C18" s="373"/>
      <c r="D18" s="373"/>
      <c r="E18" s="373"/>
      <c r="F18" s="373"/>
      <c r="G18" s="373"/>
      <c r="Z18" s="364"/>
      <c r="AO18" s="361"/>
      <c r="AP18" s="361"/>
      <c r="AQ18" s="361"/>
      <c r="AR18" s="361"/>
    </row>
    <row r="19" spans="1:44" ht="24" customHeight="1" thickTop="1" thickBot="1" x14ac:dyDescent="0.3">
      <c r="A19" s="374"/>
      <c r="B19" s="375"/>
      <c r="C19" s="2589" t="s">
        <v>623</v>
      </c>
      <c r="D19" s="2590"/>
      <c r="E19" s="2590"/>
      <c r="F19" s="2590"/>
      <c r="G19" s="2590"/>
      <c r="H19" s="1278"/>
      <c r="I19" s="2591" t="s">
        <v>625</v>
      </c>
      <c r="J19" s="2592"/>
      <c r="K19" s="2592"/>
      <c r="L19" s="2592"/>
      <c r="M19" s="2592"/>
      <c r="N19" s="2592"/>
      <c r="O19" s="2592"/>
      <c r="P19" s="2592"/>
      <c r="Q19" s="2592"/>
      <c r="R19" s="2592"/>
      <c r="S19" s="2592"/>
      <c r="T19" s="2592"/>
      <c r="U19" s="2592"/>
      <c r="V19" s="2592"/>
      <c r="W19" s="2593"/>
      <c r="X19" s="1279"/>
      <c r="Y19" s="2594" t="s">
        <v>2679</v>
      </c>
      <c r="Z19" s="2595"/>
      <c r="AL19" s="361"/>
      <c r="AM19" s="361"/>
      <c r="AN19" s="361"/>
      <c r="AO19" s="361"/>
      <c r="AP19" s="361"/>
      <c r="AQ19" s="361"/>
    </row>
    <row r="20" spans="1:44" ht="15.75" customHeight="1" thickBot="1" x14ac:dyDescent="0.25">
      <c r="A20" s="378" t="s">
        <v>22</v>
      </c>
      <c r="B20" s="378" t="s">
        <v>45</v>
      </c>
      <c r="C20" s="379" t="s">
        <v>46</v>
      </c>
      <c r="D20" s="380" t="s">
        <v>47</v>
      </c>
      <c r="E20" s="380" t="s">
        <v>21</v>
      </c>
      <c r="F20" s="380" t="s">
        <v>49</v>
      </c>
      <c r="G20" s="380" t="s">
        <v>699</v>
      </c>
      <c r="H20" s="1280"/>
      <c r="I20" s="1281" t="s">
        <v>50</v>
      </c>
      <c r="J20" s="383" t="s">
        <v>51</v>
      </c>
      <c r="K20" s="383" t="s">
        <v>26</v>
      </c>
      <c r="L20" s="383" t="s">
        <v>52</v>
      </c>
      <c r="M20" s="383" t="s">
        <v>735</v>
      </c>
      <c r="N20" s="1282"/>
      <c r="O20" s="379" t="s">
        <v>54</v>
      </c>
      <c r="P20" s="383" t="s">
        <v>0</v>
      </c>
      <c r="Q20" s="383" t="s">
        <v>55</v>
      </c>
      <c r="R20" s="383" t="s">
        <v>25</v>
      </c>
      <c r="S20" s="383" t="s">
        <v>56</v>
      </c>
      <c r="T20" s="383" t="s">
        <v>57</v>
      </c>
      <c r="U20" s="383" t="s">
        <v>58</v>
      </c>
      <c r="V20" s="383" t="s">
        <v>736</v>
      </c>
      <c r="W20" s="383" t="s">
        <v>59</v>
      </c>
      <c r="X20" s="1283"/>
      <c r="Y20" s="379" t="s">
        <v>737</v>
      </c>
      <c r="Z20" s="386" t="s">
        <v>738</v>
      </c>
      <c r="AL20" s="361"/>
      <c r="AM20" s="361"/>
      <c r="AN20" s="361"/>
      <c r="AO20" s="361"/>
      <c r="AP20" s="361"/>
      <c r="AQ20" s="361"/>
    </row>
    <row r="21" spans="1:44" ht="128.25" customHeight="1" thickBot="1" x14ac:dyDescent="0.25">
      <c r="A21" s="2613" t="s">
        <v>739</v>
      </c>
      <c r="B21" s="2613" t="s">
        <v>2537</v>
      </c>
      <c r="C21" s="2548" t="s">
        <v>3438</v>
      </c>
      <c r="D21" s="2548" t="s">
        <v>2538</v>
      </c>
      <c r="E21" s="2548" t="s">
        <v>2539</v>
      </c>
      <c r="F21" s="2548" t="s">
        <v>2540</v>
      </c>
      <c r="G21" s="2548" t="s">
        <v>2541</v>
      </c>
      <c r="H21" s="1280"/>
      <c r="I21" s="2548" t="s">
        <v>3642</v>
      </c>
      <c r="J21" s="2563" t="s">
        <v>2542</v>
      </c>
      <c r="K21" s="2565" t="s">
        <v>2543</v>
      </c>
      <c r="L21" s="2565" t="s">
        <v>2544</v>
      </c>
      <c r="M21" s="2567" t="s">
        <v>743</v>
      </c>
      <c r="N21" s="1283"/>
      <c r="O21" s="2557" t="s">
        <v>3643</v>
      </c>
      <c r="P21" s="2559" t="s">
        <v>744</v>
      </c>
      <c r="Q21" s="2561" t="s">
        <v>3644</v>
      </c>
      <c r="R21" s="388" t="s">
        <v>65</v>
      </c>
      <c r="S21" s="388" t="s">
        <v>66</v>
      </c>
      <c r="T21" s="388" t="s">
        <v>67</v>
      </c>
      <c r="U21" s="2600" t="s">
        <v>3328</v>
      </c>
      <c r="V21" s="2602" t="s">
        <v>746</v>
      </c>
      <c r="W21" s="2557" t="s">
        <v>864</v>
      </c>
      <c r="X21" s="1283"/>
      <c r="Y21" s="2596" t="s">
        <v>68</v>
      </c>
      <c r="Z21" s="2598" t="s">
        <v>747</v>
      </c>
      <c r="AL21" s="361"/>
      <c r="AM21" s="361"/>
      <c r="AN21" s="361"/>
      <c r="AO21" s="361"/>
      <c r="AP21" s="361"/>
      <c r="AQ21" s="361"/>
    </row>
    <row r="22" spans="1:44" ht="33" customHeight="1" thickBot="1" x14ac:dyDescent="0.25">
      <c r="A22" s="2614"/>
      <c r="B22" s="2614"/>
      <c r="C22" s="2549"/>
      <c r="D22" s="2549"/>
      <c r="E22" s="2549"/>
      <c r="F22" s="2549"/>
      <c r="G22" s="2549"/>
      <c r="H22" s="1280"/>
      <c r="I22" s="2562"/>
      <c r="J22" s="2564"/>
      <c r="K22" s="2566"/>
      <c r="L22" s="2566"/>
      <c r="M22" s="2568"/>
      <c r="N22" s="1283"/>
      <c r="O22" s="2558"/>
      <c r="P22" s="2560"/>
      <c r="Q22" s="2562"/>
      <c r="R22" s="2556" t="s">
        <v>69</v>
      </c>
      <c r="S22" s="2556"/>
      <c r="T22" s="2556"/>
      <c r="U22" s="2601"/>
      <c r="V22" s="2603"/>
      <c r="W22" s="2558"/>
      <c r="X22" s="1283"/>
      <c r="Y22" s="2597"/>
      <c r="Z22" s="2599"/>
      <c r="AL22" s="361"/>
      <c r="AM22" s="361"/>
      <c r="AN22" s="361"/>
      <c r="AO22" s="361"/>
      <c r="AP22" s="361"/>
      <c r="AQ22" s="361"/>
    </row>
    <row r="23" spans="1:44" ht="20.100000000000001" customHeight="1" thickBot="1" x14ac:dyDescent="0.25">
      <c r="A23" s="389" t="str">
        <f>IF([11]Datenquelle!$F$3&gt;5,IF([11]Datenquelle!$F$3=6,"EZ",IF([11]Datenquelle!$F$3&gt;6,"relevant","?")),"nicht relevant")</f>
        <v>nicht relevant</v>
      </c>
      <c r="B23" s="1600">
        <v>2015</v>
      </c>
      <c r="C23" s="390">
        <f t="shared" ref="C23:C28" si="0">SUM(D23:G23)</f>
        <v>0</v>
      </c>
      <c r="D23" s="1058"/>
      <c r="E23" s="1058"/>
      <c r="F23" s="1058"/>
      <c r="G23" s="1058"/>
      <c r="H23" s="1280"/>
      <c r="I23" s="1284" t="str">
        <f>IF(SUM(J23:L23)=0,"",SUM(J23:L23))</f>
        <v/>
      </c>
      <c r="J23" s="1058"/>
      <c r="K23" s="1058"/>
      <c r="L23" s="1058"/>
      <c r="M23" s="1285" t="str">
        <f>IF(I23="","",IF(I23&gt;0,SUM(J23:K23) /I23,0))</f>
        <v/>
      </c>
      <c r="N23" s="1283"/>
      <c r="O23" s="1284" t="str">
        <f>IF(COUNTA(Q23:W23)&lt;7,"",SUM(J23+K23-Q23-V23-W23-U23))</f>
        <v/>
      </c>
      <c r="P23" s="393" t="str">
        <f>IF(AND(COUNTA(J23:K23)&gt;0,O23&lt;&gt;"",SUM(J23:K23)&gt;0),O23 /(J23+K23),"")</f>
        <v/>
      </c>
      <c r="Q23" s="1058"/>
      <c r="R23" s="1058"/>
      <c r="S23" s="1058"/>
      <c r="T23" s="1058"/>
      <c r="U23" s="1058"/>
      <c r="V23" s="1058"/>
      <c r="W23" s="1058"/>
      <c r="X23" s="1283"/>
      <c r="Y23" s="1286"/>
      <c r="Z23" s="1287"/>
      <c r="AL23" s="361"/>
      <c r="AM23" s="361"/>
      <c r="AN23" s="361"/>
      <c r="AO23" s="361"/>
      <c r="AP23" s="361"/>
      <c r="AQ23" s="361"/>
    </row>
    <row r="24" spans="1:44" s="396" customFormat="1" ht="20.100000000000001" customHeight="1" thickBot="1" x14ac:dyDescent="0.25">
      <c r="A24" s="395" t="str">
        <f>IF([11]Datenquelle!$F$3&gt;4,IF([11]Datenquelle!$F$3=5,"EZ",IF([11]Datenquelle!$F$3&gt;5,"relevant","?")),"nicht relevant")</f>
        <v>nicht relevant</v>
      </c>
      <c r="B24" s="1601">
        <v>2016</v>
      </c>
      <c r="C24" s="390">
        <f t="shared" si="0"/>
        <v>0</v>
      </c>
      <c r="D24" s="1058"/>
      <c r="E24" s="1058"/>
      <c r="F24" s="1058"/>
      <c r="G24" s="1058"/>
      <c r="H24" s="1280"/>
      <c r="I24" s="1284" t="str">
        <f>IF(SUM(J24:L24)=0,"",SUM(J24:L24))</f>
        <v/>
      </c>
      <c r="J24" s="1058"/>
      <c r="K24" s="1058"/>
      <c r="L24" s="1058"/>
      <c r="M24" s="1288" t="str">
        <f>IF(I24="","",IF(I24&gt;0,SUM(J24:K24) /I24,0))</f>
        <v/>
      </c>
      <c r="N24" s="1283"/>
      <c r="O24" s="1284" t="str">
        <f>IF(COUNTA(Q24:W24)&lt;7,"",SUM(J24+K24-Q24-V24-W24-U24))</f>
        <v/>
      </c>
      <c r="P24" s="393" t="str">
        <f>IF(AND(COUNTA(J24:K24)&gt;0,O24&lt;&gt;"",SUM(J24:K24)&gt;0),O24 /(J24+K24),"")</f>
        <v/>
      </c>
      <c r="Q24" s="1058"/>
      <c r="R24" s="1058"/>
      <c r="S24" s="1058"/>
      <c r="T24" s="1058"/>
      <c r="U24" s="1058"/>
      <c r="V24" s="1058"/>
      <c r="W24" s="1058"/>
      <c r="X24" s="1283"/>
      <c r="Y24" s="1286"/>
      <c r="Z24" s="1287"/>
      <c r="AL24" s="361"/>
      <c r="AM24" s="361"/>
      <c r="AN24" s="361"/>
      <c r="AO24" s="361"/>
      <c r="AP24" s="361"/>
      <c r="AQ24" s="361"/>
    </row>
    <row r="25" spans="1:44" s="396" customFormat="1" ht="20.100000000000001" customHeight="1" thickBot="1" x14ac:dyDescent="0.25">
      <c r="A25" s="395" t="str">
        <f>IF([11]Datenquelle!$F$3&gt;3,IF([11]Datenquelle!$F$3=4,"EZ",IF([11]Datenquelle!$F$3&gt;4,"relevant","?")),"nicht relevant")</f>
        <v>nicht relevant</v>
      </c>
      <c r="B25" s="1601">
        <v>2017</v>
      </c>
      <c r="C25" s="390">
        <f t="shared" si="0"/>
        <v>0</v>
      </c>
      <c r="D25" s="1058"/>
      <c r="E25" s="1058"/>
      <c r="F25" s="1058"/>
      <c r="G25" s="1058"/>
      <c r="H25" s="1280"/>
      <c r="I25" s="1284" t="str">
        <f>IF(SUM(J25:L25)=0,"",SUM(J25:L25))</f>
        <v/>
      </c>
      <c r="J25" s="1058"/>
      <c r="K25" s="1058"/>
      <c r="L25" s="1058"/>
      <c r="M25" s="1288" t="str">
        <f>IF(I25="","",IF(I25&gt;0,SUM(J25:K25) /I25,0))</f>
        <v/>
      </c>
      <c r="N25" s="1283"/>
      <c r="O25" s="1284" t="str">
        <f>IF(COUNTA(Q25:W25)&lt;7,"",SUM(J25+K25-Q25-V25-W25-U25))</f>
        <v/>
      </c>
      <c r="P25" s="393" t="str">
        <f>IF(AND(COUNTA(J25:K25)&gt;0,O25&lt;&gt;"",SUM(J25:K25)&gt;0),O25 /(J25+K25),"")</f>
        <v/>
      </c>
      <c r="Q25" s="1058"/>
      <c r="R25" s="1058"/>
      <c r="S25" s="1058"/>
      <c r="T25" s="1058"/>
      <c r="U25" s="1058"/>
      <c r="V25" s="1058"/>
      <c r="W25" s="1058"/>
      <c r="X25" s="1283"/>
      <c r="Y25" s="1286"/>
      <c r="Z25" s="1287"/>
      <c r="AL25" s="361"/>
      <c r="AM25" s="361"/>
      <c r="AN25" s="361"/>
      <c r="AO25" s="361"/>
      <c r="AP25" s="361"/>
      <c r="AQ25" s="361"/>
    </row>
    <row r="26" spans="1:44" s="396" customFormat="1" ht="20.100000000000001" customHeight="1" thickBot="1" x14ac:dyDescent="0.25">
      <c r="A26" s="395" t="str">
        <f>IF([11]Datenquelle!$F$3&gt;2,IF([11]Datenquelle!$F$3=3,"EZ",IF([11]Datenquelle!$F$3&gt;3,"relevant","?")),"nicht relevant")</f>
        <v>nicht relevant</v>
      </c>
      <c r="B26" s="1601">
        <v>2018</v>
      </c>
      <c r="C26" s="390">
        <f t="shared" si="0"/>
        <v>0</v>
      </c>
      <c r="D26" s="1058"/>
      <c r="E26" s="1058"/>
      <c r="F26" s="1058"/>
      <c r="G26" s="1058"/>
      <c r="H26" s="1280"/>
      <c r="I26" s="1284" t="str">
        <f>IF(SUM(J26:L26)=0,"",SUM(J26:L26))</f>
        <v/>
      </c>
      <c r="J26" s="1058"/>
      <c r="K26" s="1058"/>
      <c r="L26" s="1058"/>
      <c r="M26" s="1288" t="str">
        <f>IF(I26="","",IF(I26&gt;0,SUM(J26:K26) /I26,0))</f>
        <v/>
      </c>
      <c r="N26" s="1283"/>
      <c r="O26" s="1284" t="str">
        <f>IF(COUNTA(Q26:W26)&lt;7,"",SUM(J26+K26-Q26-V26-W26-U26))</f>
        <v/>
      </c>
      <c r="P26" s="393" t="str">
        <f>IF(AND(COUNTA(J26:K26)&gt;0,O26&lt;&gt;"",SUM(J26:K26)&gt;0),O26 /(J26+K26),"")</f>
        <v/>
      </c>
      <c r="Q26" s="1058"/>
      <c r="R26" s="1058"/>
      <c r="S26" s="1058"/>
      <c r="T26" s="1058"/>
      <c r="U26" s="1058"/>
      <c r="V26" s="1058"/>
      <c r="W26" s="1058"/>
      <c r="X26" s="1283"/>
      <c r="Y26" s="1286"/>
      <c r="Z26" s="1287"/>
      <c r="AA26" s="397"/>
      <c r="AB26" s="397"/>
      <c r="AL26" s="361"/>
      <c r="AM26" s="361"/>
      <c r="AN26" s="361"/>
      <c r="AO26" s="361"/>
      <c r="AP26" s="361"/>
      <c r="AQ26" s="361"/>
    </row>
    <row r="27" spans="1:44" s="396" customFormat="1" ht="20.100000000000001" customHeight="1" thickBot="1" x14ac:dyDescent="0.25">
      <c r="A27" s="398" t="str">
        <f>IF([11]Datenquelle!$F$3&gt;1,IF([11]Datenquelle!$F$3=2,"EZ",IF([11]Datenquelle!$F$3&gt;2,"relevant","?")),"nicht relevant")</f>
        <v>nicht relevant</v>
      </c>
      <c r="B27" s="1602">
        <v>2019</v>
      </c>
      <c r="C27" s="399">
        <f t="shared" si="0"/>
        <v>0</v>
      </c>
      <c r="D27" s="1289"/>
      <c r="E27" s="1289"/>
      <c r="F27" s="1289"/>
      <c r="G27" s="1289"/>
      <c r="H27" s="1280"/>
      <c r="I27" s="1284" t="str">
        <f>IF(SUM(J27:L27)=0,"",SUM(J27:L27))</f>
        <v/>
      </c>
      <c r="J27" s="1058"/>
      <c r="K27" s="1058"/>
      <c r="L27" s="1058"/>
      <c r="M27" s="1288" t="str">
        <f>IF(I27="","",IF(I27&gt;0,SUM(J27:K27) /I27,0))</f>
        <v/>
      </c>
      <c r="N27" s="1283"/>
      <c r="O27" s="1284" t="str">
        <f>IF(COUNTA(Q27:W27)&lt;7,"",SUM(J27+K27-Q27-V27-W27-U27))</f>
        <v/>
      </c>
      <c r="P27" s="393" t="str">
        <f>IF(AND(COUNTA(J27:K27)&gt;0,O27&lt;&gt;"",SUM(J27:K27)&gt;0),O27 /(J27+K27),"")</f>
        <v/>
      </c>
      <c r="Q27" s="1058"/>
      <c r="R27" s="1058"/>
      <c r="S27" s="1058"/>
      <c r="T27" s="1058"/>
      <c r="U27" s="1058"/>
      <c r="V27" s="1058"/>
      <c r="W27" s="1058"/>
      <c r="X27" s="1283"/>
      <c r="Y27" s="1286"/>
      <c r="Z27" s="1287"/>
      <c r="AL27" s="361"/>
      <c r="AM27" s="361"/>
      <c r="AN27" s="361"/>
      <c r="AO27" s="361"/>
      <c r="AP27" s="361"/>
      <c r="AQ27" s="361"/>
    </row>
    <row r="28" spans="1:44" s="396" customFormat="1" ht="20.100000000000001" customHeight="1" thickBot="1" x14ac:dyDescent="0.25">
      <c r="A28" s="401" t="str">
        <f>IF([11]Datenquelle!$F$3&gt;0,IF([11]Datenquelle!$F$3=1,"EZ",IF([11]Datenquelle!$F$3&gt;1,"relevant","?")),"nicht relevant")</f>
        <v>nicht relevant</v>
      </c>
      <c r="B28" s="1603" t="s">
        <v>3056</v>
      </c>
      <c r="C28" s="402">
        <f t="shared" si="0"/>
        <v>0</v>
      </c>
      <c r="D28" s="1059"/>
      <c r="E28" s="1059"/>
      <c r="F28" s="1059"/>
      <c r="G28" s="1059"/>
      <c r="H28" s="1290"/>
      <c r="I28" s="1596"/>
      <c r="J28" s="1596"/>
      <c r="K28" s="1596"/>
      <c r="L28" s="1596"/>
      <c r="M28" s="1596"/>
      <c r="N28" s="1291"/>
      <c r="O28" s="1596"/>
      <c r="P28" s="1596"/>
      <c r="Q28" s="1596"/>
      <c r="R28" s="1596"/>
      <c r="S28" s="1596"/>
      <c r="T28" s="1596"/>
      <c r="U28" s="1596"/>
      <c r="V28" s="1596"/>
      <c r="W28" s="1596"/>
      <c r="X28" s="1291"/>
      <c r="Y28" s="1597"/>
      <c r="Z28" s="1598"/>
      <c r="AA28" s="406"/>
      <c r="AB28" s="406"/>
      <c r="AL28" s="361"/>
      <c r="AM28" s="361"/>
      <c r="AN28" s="361"/>
      <c r="AO28" s="361"/>
      <c r="AP28" s="361"/>
      <c r="AQ28" s="361"/>
    </row>
    <row r="29" spans="1:44" s="396" customFormat="1" ht="20.100000000000001" customHeight="1" thickTop="1" thickBot="1" x14ac:dyDescent="0.25">
      <c r="A29" s="401" t="str">
        <f>IF([11]Datenquelle!$F$3&gt;0,IF([11]Datenquelle!$F$3=1,"EZ",IF([11]Datenquelle!$F$3&gt;1,"relevant","?")),"nicht relevant")</f>
        <v>nicht relevant</v>
      </c>
      <c r="B29" s="1603" t="s">
        <v>3326</v>
      </c>
      <c r="C29" s="402">
        <f t="shared" ref="C29" si="1">SUM(D29:G29)</f>
        <v>0</v>
      </c>
      <c r="D29" s="1059"/>
      <c r="E29" s="1059"/>
      <c r="F29" s="1059"/>
      <c r="G29" s="1059"/>
      <c r="H29" s="1290"/>
      <c r="I29" s="1596"/>
      <c r="J29" s="1596"/>
      <c r="K29" s="1596"/>
      <c r="L29" s="1596"/>
      <c r="M29" s="1596"/>
      <c r="N29" s="1291"/>
      <c r="O29" s="1596"/>
      <c r="P29" s="1596"/>
      <c r="Q29" s="1596"/>
      <c r="R29" s="1596"/>
      <c r="S29" s="1596"/>
      <c r="T29" s="1596"/>
      <c r="U29" s="1596"/>
      <c r="V29" s="1596"/>
      <c r="W29" s="1596"/>
      <c r="X29" s="1291"/>
      <c r="Y29" s="1597"/>
      <c r="Z29" s="1598"/>
      <c r="AA29" s="406"/>
      <c r="AB29" s="406"/>
      <c r="AL29" s="361"/>
      <c r="AM29" s="361"/>
      <c r="AN29" s="361"/>
      <c r="AO29" s="361"/>
      <c r="AP29" s="361"/>
      <c r="AQ29" s="361"/>
    </row>
    <row r="30" spans="1:44" s="360" customFormat="1" ht="3" customHeight="1" thickTop="1" x14ac:dyDescent="0.25">
      <c r="A30" s="610"/>
      <c r="B30" s="610"/>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c r="AL30" s="361"/>
      <c r="AM30" s="361"/>
      <c r="AN30" s="361"/>
      <c r="AO30" s="361"/>
      <c r="AP30" s="361"/>
      <c r="AQ30" s="361"/>
    </row>
    <row r="31" spans="1:44" s="360" customFormat="1" ht="15" customHeight="1" x14ac:dyDescent="0.25">
      <c r="A31" s="610"/>
      <c r="B31" s="610"/>
      <c r="C31" s="610"/>
      <c r="D31" s="610"/>
      <c r="E31" s="610"/>
      <c r="F31" s="19" t="s">
        <v>3327</v>
      </c>
      <c r="G31" s="179"/>
      <c r="H31" s="610"/>
      <c r="I31" s="610"/>
      <c r="J31" s="610"/>
      <c r="K31" s="610"/>
      <c r="L31" s="610"/>
      <c r="M31" s="1292" t="str">
        <f>IF(A26="EZ","-----",IF(A26= "Nicht relevant","-----",IF(COUNTBLANK(M24:M26)=3,"",SUMIF(A24:A26,"relevant",M24:M26) /COUNTIF(A24:A26,"relevant"))))</f>
        <v>-----</v>
      </c>
      <c r="N31" s="610"/>
      <c r="O31" s="610"/>
      <c r="P31" s="610"/>
      <c r="Q31" s="610"/>
      <c r="R31" s="610"/>
      <c r="S31" s="610"/>
      <c r="T31" s="610"/>
      <c r="U31" s="610"/>
      <c r="V31" s="610"/>
      <c r="W31" s="610"/>
      <c r="X31" s="610"/>
      <c r="Y31" s="610"/>
      <c r="Z31" s="372"/>
      <c r="AL31" s="361"/>
      <c r="AM31" s="361"/>
      <c r="AN31" s="361"/>
      <c r="AO31" s="361"/>
      <c r="AP31" s="361"/>
      <c r="AQ31" s="361"/>
    </row>
    <row r="32" spans="1:44" s="360" customFormat="1" ht="11.25" customHeight="1" x14ac:dyDescent="0.2">
      <c r="A32" s="438"/>
      <c r="B32" s="439"/>
      <c r="C32" s="439"/>
      <c r="D32" s="439"/>
      <c r="E32" s="439"/>
      <c r="F32" s="439"/>
      <c r="G32" s="439"/>
      <c r="H32" s="439"/>
      <c r="I32" s="439"/>
      <c r="J32" s="439"/>
      <c r="K32" s="439"/>
      <c r="L32" s="439"/>
      <c r="M32" s="439"/>
      <c r="N32" s="439"/>
      <c r="O32" s="439"/>
      <c r="P32" s="440"/>
      <c r="Q32" s="440"/>
      <c r="R32" s="439"/>
      <c r="S32" s="439"/>
      <c r="T32" s="439"/>
      <c r="U32" s="439"/>
      <c r="V32" s="439"/>
      <c r="W32" s="441"/>
      <c r="X32" s="441"/>
      <c r="Z32" s="372"/>
      <c r="AL32" s="361"/>
      <c r="AM32" s="361"/>
      <c r="AN32" s="361"/>
      <c r="AO32" s="361"/>
      <c r="AP32" s="361"/>
      <c r="AQ32" s="361"/>
    </row>
    <row r="33" spans="1:43" s="422" customFormat="1" ht="14.1" customHeight="1" x14ac:dyDescent="0.2">
      <c r="A33" s="2545" t="s">
        <v>2545</v>
      </c>
      <c r="B33" s="2545"/>
      <c r="C33" s="2545"/>
      <c r="D33" s="2545"/>
      <c r="E33" s="2545"/>
      <c r="F33" s="2545"/>
      <c r="G33" s="2545"/>
      <c r="H33" s="2545"/>
      <c r="I33" s="2545"/>
      <c r="J33" s="2545"/>
      <c r="K33" s="2545"/>
      <c r="L33" s="2545"/>
      <c r="M33" s="2545"/>
      <c r="N33" s="2545"/>
      <c r="O33" s="2545"/>
      <c r="P33" s="2545"/>
      <c r="Q33" s="2545"/>
      <c r="R33" s="2545"/>
      <c r="S33" s="2545"/>
      <c r="T33" s="2545"/>
      <c r="U33" s="2545"/>
      <c r="V33" s="2545"/>
      <c r="W33" s="2545"/>
      <c r="X33" s="2545"/>
      <c r="Y33" s="2545"/>
      <c r="Z33" s="2545"/>
      <c r="AL33" s="410"/>
      <c r="AM33" s="410"/>
      <c r="AN33" s="410"/>
      <c r="AO33" s="410"/>
      <c r="AP33" s="410"/>
      <c r="AQ33" s="410"/>
    </row>
    <row r="34" spans="1:43" s="422" customFormat="1" ht="14.1" customHeight="1" x14ac:dyDescent="0.2">
      <c r="A34" s="2545" t="s">
        <v>3432</v>
      </c>
      <c r="B34" s="2545"/>
      <c r="C34" s="2545"/>
      <c r="D34" s="2545"/>
      <c r="E34" s="2545"/>
      <c r="F34" s="2545"/>
      <c r="G34" s="2545"/>
      <c r="H34" s="2545"/>
      <c r="I34" s="2545"/>
      <c r="J34" s="2545"/>
      <c r="K34" s="2545"/>
      <c r="L34" s="2545"/>
      <c r="M34" s="2545"/>
      <c r="N34" s="2545"/>
      <c r="O34" s="2545"/>
      <c r="P34" s="2545"/>
      <c r="Q34" s="2545"/>
      <c r="R34" s="2545"/>
      <c r="S34" s="2545"/>
      <c r="T34" s="2545"/>
      <c r="U34" s="2545"/>
      <c r="V34" s="2545"/>
      <c r="W34" s="2545"/>
      <c r="X34" s="2545"/>
      <c r="Y34" s="2545"/>
      <c r="Z34" s="2545"/>
      <c r="AL34" s="410"/>
      <c r="AM34" s="410"/>
      <c r="AN34" s="410"/>
      <c r="AO34" s="410"/>
      <c r="AP34" s="410"/>
      <c r="AQ34" s="410"/>
    </row>
    <row r="35" spans="1:43" s="422" customFormat="1" ht="23.25" customHeight="1" x14ac:dyDescent="0.2">
      <c r="A35" s="2544" t="s">
        <v>3441</v>
      </c>
      <c r="B35" s="2544"/>
      <c r="C35" s="2544"/>
      <c r="D35" s="2544"/>
      <c r="E35" s="2544"/>
      <c r="F35" s="2544"/>
      <c r="G35" s="2544"/>
      <c r="H35" s="2544"/>
      <c r="I35" s="2544"/>
      <c r="J35" s="2544"/>
      <c r="K35" s="2544"/>
      <c r="L35" s="2544"/>
      <c r="M35" s="2544"/>
      <c r="N35" s="2544"/>
      <c r="O35" s="2544"/>
      <c r="P35" s="2544"/>
      <c r="Q35" s="2544"/>
      <c r="R35" s="2544"/>
      <c r="S35" s="2544"/>
      <c r="T35" s="2544"/>
      <c r="U35" s="2544"/>
      <c r="V35" s="2544"/>
      <c r="W35" s="2544"/>
      <c r="X35" s="2544"/>
      <c r="Y35" s="2544"/>
      <c r="Z35" s="2544"/>
      <c r="AL35" s="410"/>
      <c r="AM35" s="410"/>
      <c r="AN35" s="410"/>
      <c r="AO35" s="410"/>
      <c r="AP35" s="410"/>
      <c r="AQ35" s="410"/>
    </row>
    <row r="36" spans="1:43" s="422" customFormat="1" ht="24" customHeight="1" x14ac:dyDescent="0.2">
      <c r="A36" s="2544" t="s">
        <v>3433</v>
      </c>
      <c r="B36" s="2544"/>
      <c r="C36" s="2544"/>
      <c r="D36" s="2544"/>
      <c r="E36" s="2544"/>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1293"/>
      <c r="AL36" s="410"/>
      <c r="AM36" s="410"/>
      <c r="AN36" s="410"/>
      <c r="AO36" s="410"/>
      <c r="AP36" s="410"/>
      <c r="AQ36" s="410"/>
    </row>
    <row r="37" spans="1:43" s="422" customFormat="1" ht="14.1" customHeight="1" x14ac:dyDescent="0.2">
      <c r="A37" s="2545" t="s">
        <v>2546</v>
      </c>
      <c r="B37" s="2545"/>
      <c r="C37" s="2545"/>
      <c r="D37" s="2545"/>
      <c r="E37" s="2545"/>
      <c r="F37" s="2545"/>
      <c r="G37" s="2545"/>
      <c r="H37" s="2545"/>
      <c r="I37" s="2545"/>
      <c r="J37" s="2545"/>
      <c r="K37" s="2545"/>
      <c r="L37" s="2545"/>
      <c r="M37" s="2545"/>
      <c r="N37" s="2545"/>
      <c r="O37" s="2545"/>
      <c r="P37" s="2545"/>
      <c r="Q37" s="2545"/>
      <c r="R37" s="2545"/>
      <c r="S37" s="2545"/>
      <c r="T37" s="2545"/>
      <c r="U37" s="2545"/>
      <c r="V37" s="2545"/>
      <c r="W37" s="2545"/>
      <c r="X37" s="2545"/>
      <c r="Y37" s="2545"/>
      <c r="Z37" s="2545"/>
      <c r="AL37" s="410"/>
      <c r="AM37" s="410"/>
      <c r="AN37" s="410"/>
      <c r="AO37" s="410"/>
      <c r="AP37" s="410"/>
      <c r="AQ37" s="410"/>
    </row>
    <row r="38" spans="1:43" s="422" customFormat="1" ht="14.1" customHeight="1" x14ac:dyDescent="0.2">
      <c r="A38" s="2545" t="s">
        <v>3434</v>
      </c>
      <c r="B38" s="2545"/>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5"/>
      <c r="Y38" s="2545"/>
      <c r="Z38" s="2545"/>
      <c r="AL38" s="410"/>
      <c r="AM38" s="410"/>
      <c r="AN38" s="410"/>
      <c r="AO38" s="410"/>
      <c r="AP38" s="410"/>
      <c r="AQ38" s="410"/>
    </row>
    <row r="39" spans="1:43" s="422" customFormat="1" ht="14.1" customHeight="1" x14ac:dyDescent="0.2">
      <c r="A39" s="2545" t="s">
        <v>3435</v>
      </c>
      <c r="B39" s="2545"/>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5"/>
      <c r="Y39" s="2545"/>
      <c r="Z39" s="2545"/>
      <c r="AL39" s="410"/>
      <c r="AM39" s="410"/>
      <c r="AN39" s="410"/>
      <c r="AO39" s="410"/>
      <c r="AP39" s="410"/>
      <c r="AQ39" s="410"/>
    </row>
    <row r="40" spans="1:43" s="422" customFormat="1" ht="24.75" customHeight="1" x14ac:dyDescent="0.2">
      <c r="A40" s="2544" t="s">
        <v>3646</v>
      </c>
      <c r="B40" s="2544"/>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4"/>
      <c r="Y40" s="2544"/>
      <c r="Z40" s="2544"/>
      <c r="AL40" s="410"/>
      <c r="AM40" s="410"/>
      <c r="AN40" s="410"/>
      <c r="AO40" s="410"/>
      <c r="AP40" s="410"/>
      <c r="AQ40" s="410"/>
    </row>
    <row r="41" spans="1:43" s="422" customFormat="1" ht="14.1" customHeight="1" x14ac:dyDescent="0.2">
      <c r="A41" s="2545" t="s">
        <v>3436</v>
      </c>
      <c r="B41" s="2545"/>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5"/>
      <c r="Y41" s="2545"/>
      <c r="Z41" s="2545"/>
      <c r="AL41" s="410"/>
      <c r="AM41" s="410"/>
      <c r="AN41" s="410"/>
      <c r="AO41" s="410"/>
      <c r="AP41" s="410"/>
      <c r="AQ41" s="410"/>
    </row>
    <row r="42" spans="1:43" s="422" customFormat="1" ht="24" customHeight="1" x14ac:dyDescent="0.2">
      <c r="A42" s="2604" t="s">
        <v>2547</v>
      </c>
      <c r="B42" s="2604"/>
      <c r="C42" s="2604"/>
      <c r="D42" s="2604"/>
      <c r="E42" s="2604"/>
      <c r="F42" s="2604"/>
      <c r="G42" s="2604"/>
      <c r="H42" s="2604"/>
      <c r="I42" s="2604"/>
      <c r="J42" s="2604"/>
      <c r="K42" s="2604"/>
      <c r="L42" s="2604"/>
      <c r="M42" s="2604"/>
      <c r="N42" s="2604"/>
      <c r="O42" s="2604"/>
      <c r="P42" s="2604"/>
      <c r="Q42" s="2604"/>
      <c r="R42" s="2604"/>
      <c r="S42" s="2604"/>
      <c r="T42" s="2604"/>
      <c r="U42" s="2604"/>
      <c r="V42" s="2604"/>
      <c r="W42" s="2604"/>
      <c r="X42" s="2604"/>
      <c r="Y42" s="2604"/>
      <c r="Z42" s="2604"/>
      <c r="AA42" s="1294"/>
      <c r="AL42" s="410"/>
      <c r="AM42" s="410"/>
      <c r="AN42" s="410"/>
      <c r="AO42" s="410"/>
      <c r="AP42" s="410"/>
      <c r="AQ42" s="410"/>
    </row>
    <row r="43" spans="1:43" s="422" customFormat="1" ht="15.75" customHeight="1" x14ac:dyDescent="0.2">
      <c r="A43" s="2547" t="s">
        <v>3329</v>
      </c>
      <c r="B43" s="2547"/>
      <c r="C43" s="2547"/>
      <c r="D43" s="2547"/>
      <c r="E43" s="2547"/>
      <c r="F43" s="2547"/>
      <c r="G43" s="2547"/>
      <c r="H43" s="2547"/>
      <c r="I43" s="2547"/>
      <c r="J43" s="2547"/>
      <c r="K43" s="2547"/>
      <c r="L43" s="2547"/>
      <c r="M43" s="2547"/>
      <c r="N43" s="2547"/>
      <c r="O43" s="2547"/>
      <c r="P43" s="2547"/>
      <c r="Q43" s="2547"/>
      <c r="R43" s="2547"/>
      <c r="S43" s="2547"/>
      <c r="T43" s="2547"/>
      <c r="U43" s="2547"/>
      <c r="V43" s="2547"/>
      <c r="W43" s="2547"/>
      <c r="X43" s="2547"/>
      <c r="Y43" s="2547"/>
      <c r="Z43" s="2547"/>
    </row>
    <row r="44" spans="1:43" s="422" customFormat="1" ht="14.1" customHeight="1" x14ac:dyDescent="0.2">
      <c r="A44" s="408" t="s">
        <v>748</v>
      </c>
      <c r="Z44" s="423"/>
    </row>
    <row r="45" spans="1:43" s="422" customFormat="1" ht="14.1" customHeight="1" x14ac:dyDescent="0.2">
      <c r="A45" s="424" t="s">
        <v>749</v>
      </c>
      <c r="Z45" s="423"/>
    </row>
    <row r="46" spans="1:43" s="424" customFormat="1" ht="14.1" customHeight="1" x14ac:dyDescent="0.25">
      <c r="A46" s="424" t="s">
        <v>750</v>
      </c>
    </row>
    <row r="47" spans="1:43" s="422" customFormat="1" ht="11.25" x14ac:dyDescent="0.2">
      <c r="A47" s="1599" t="s">
        <v>751</v>
      </c>
      <c r="B47" s="2546" t="s">
        <v>3437</v>
      </c>
      <c r="C47" s="2546"/>
      <c r="D47" s="2546"/>
      <c r="E47" s="2546"/>
      <c r="F47" s="2546"/>
      <c r="G47" s="2546"/>
      <c r="H47" s="2546"/>
      <c r="I47" s="2546"/>
      <c r="J47" s="2546"/>
      <c r="K47" s="2546"/>
      <c r="L47" s="2546"/>
      <c r="M47" s="2546"/>
      <c r="N47" s="2546"/>
      <c r="O47" s="2546"/>
      <c r="P47" s="2546"/>
      <c r="Q47" s="2546"/>
      <c r="R47" s="2546"/>
      <c r="S47" s="2546"/>
      <c r="T47" s="2546"/>
      <c r="U47" s="2546"/>
      <c r="V47" s="2546"/>
      <c r="W47" s="2546"/>
      <c r="X47" s="2546"/>
      <c r="Y47" s="2546"/>
      <c r="Z47" s="2546"/>
      <c r="AA47" s="2546"/>
      <c r="AB47" s="2546"/>
      <c r="AC47" s="2546"/>
    </row>
    <row r="48" spans="1:43" s="422" customFormat="1" ht="14.1" customHeight="1" x14ac:dyDescent="0.2">
      <c r="A48" s="425" t="s">
        <v>752</v>
      </c>
      <c r="B48" s="424" t="s">
        <v>2548</v>
      </c>
      <c r="Z48" s="423"/>
    </row>
    <row r="49" spans="1:37" s="422" customFormat="1" ht="14.1" customHeight="1" x14ac:dyDescent="0.2">
      <c r="A49" s="425" t="s">
        <v>753</v>
      </c>
      <c r="B49" s="424" t="s">
        <v>2549</v>
      </c>
      <c r="E49" s="426"/>
      <c r="Z49" s="423"/>
    </row>
    <row r="50" spans="1:37" s="422" customFormat="1" ht="14.1" customHeight="1" x14ac:dyDescent="0.2">
      <c r="A50" s="425" t="s">
        <v>754</v>
      </c>
      <c r="B50" s="424" t="s">
        <v>755</v>
      </c>
      <c r="Z50" s="423"/>
    </row>
    <row r="51" spans="1:37" s="422" customFormat="1" ht="14.1" customHeight="1" x14ac:dyDescent="0.2">
      <c r="A51" s="427" t="s">
        <v>756</v>
      </c>
      <c r="B51" s="424" t="s">
        <v>757</v>
      </c>
      <c r="Z51" s="423"/>
    </row>
    <row r="52" spans="1:37" s="422" customFormat="1" ht="14.1" customHeight="1" x14ac:dyDescent="0.2">
      <c r="A52" s="425" t="s">
        <v>758</v>
      </c>
      <c r="B52" s="424" t="s">
        <v>865</v>
      </c>
      <c r="Z52" s="423"/>
    </row>
    <row r="53" spans="1:37" s="422" customFormat="1" ht="18.75" customHeight="1" x14ac:dyDescent="0.2">
      <c r="A53" s="424"/>
      <c r="Z53" s="423"/>
    </row>
    <row r="54" spans="1:37" s="410" customFormat="1" ht="14.1" customHeight="1" x14ac:dyDescent="0.2">
      <c r="A54" s="1295" t="s">
        <v>759</v>
      </c>
    </row>
    <row r="55" spans="1:37" s="410" customFormat="1" ht="14.1" customHeight="1" x14ac:dyDescent="0.2">
      <c r="A55" s="409" t="s">
        <v>760</v>
      </c>
      <c r="AF55" s="422"/>
      <c r="AG55" s="422"/>
      <c r="AH55" s="422"/>
      <c r="AI55" s="422"/>
      <c r="AJ55" s="422"/>
      <c r="AK55" s="422"/>
    </row>
    <row r="56" spans="1:37" s="410" customFormat="1" ht="14.1" customHeight="1" x14ac:dyDescent="0.2">
      <c r="A56" s="409" t="s">
        <v>761</v>
      </c>
      <c r="AF56" s="422"/>
      <c r="AG56" s="422"/>
      <c r="AH56" s="422"/>
      <c r="AI56" s="422"/>
      <c r="AJ56" s="422"/>
      <c r="AK56" s="422"/>
    </row>
    <row r="57" spans="1:37" s="410" customFormat="1" ht="14.1" customHeight="1" x14ac:dyDescent="0.2">
      <c r="A57" s="409" t="s">
        <v>866</v>
      </c>
      <c r="AF57" s="424"/>
      <c r="AG57" s="424"/>
      <c r="AH57" s="424"/>
      <c r="AI57" s="424"/>
      <c r="AJ57" s="424"/>
      <c r="AK57" s="424"/>
    </row>
    <row r="58" spans="1:37" s="410" customFormat="1" ht="14.1" customHeight="1" x14ac:dyDescent="0.2">
      <c r="A58" s="409"/>
      <c r="AF58" s="422"/>
      <c r="AG58" s="422"/>
      <c r="AH58" s="422"/>
      <c r="AI58" s="422"/>
      <c r="AJ58" s="422"/>
      <c r="AK58" s="422"/>
    </row>
    <row r="59" spans="1:37" s="410" customFormat="1" ht="14.1" customHeight="1" x14ac:dyDescent="0.2">
      <c r="A59" s="428" t="s">
        <v>762</v>
      </c>
      <c r="AF59" s="422"/>
      <c r="AG59" s="422"/>
      <c r="AH59" s="422"/>
      <c r="AI59" s="422"/>
      <c r="AJ59" s="422"/>
      <c r="AK59" s="422"/>
    </row>
    <row r="60" spans="1:37" s="410" customFormat="1" ht="22.5" customHeight="1" x14ac:dyDescent="0.25">
      <c r="A60" s="495" t="s">
        <v>867</v>
      </c>
      <c r="B60" s="2605" t="s">
        <v>763</v>
      </c>
      <c r="C60" s="2606"/>
      <c r="D60" s="2606"/>
      <c r="E60" s="2607" t="s">
        <v>764</v>
      </c>
      <c r="F60" s="2608"/>
      <c r="G60" s="2609"/>
      <c r="H60" s="2610" t="s">
        <v>765</v>
      </c>
      <c r="I60" s="2611"/>
      <c r="J60" s="2611"/>
      <c r="K60" s="2611"/>
      <c r="L60" s="2611"/>
      <c r="M60" s="2611"/>
      <c r="N60" s="2611"/>
      <c r="O60" s="2611"/>
      <c r="P60" s="2611"/>
      <c r="Q60" s="2611"/>
      <c r="R60" s="2611"/>
      <c r="S60" s="2611"/>
      <c r="T60" s="2611"/>
      <c r="U60" s="2611"/>
      <c r="V60" s="2611"/>
      <c r="W60" s="2611"/>
      <c r="X60" s="2611"/>
      <c r="Y60" s="2611"/>
      <c r="Z60" s="2612"/>
      <c r="AC60" s="610"/>
      <c r="AD60" s="610"/>
      <c r="AE60" s="610"/>
      <c r="AF60" s="610"/>
      <c r="AG60" s="610"/>
      <c r="AH60" s="610"/>
      <c r="AI60" s="610"/>
      <c r="AJ60" s="422"/>
      <c r="AK60" s="422"/>
    </row>
    <row r="61" spans="1:37" s="410" customFormat="1" ht="14.1" customHeight="1" x14ac:dyDescent="0.25">
      <c r="A61" s="1271" t="s">
        <v>766</v>
      </c>
      <c r="B61" s="2527" t="s">
        <v>767</v>
      </c>
      <c r="C61" s="2528"/>
      <c r="D61" s="2528"/>
      <c r="E61" s="2541"/>
      <c r="F61" s="2542"/>
      <c r="G61" s="2543"/>
      <c r="H61" s="1296"/>
      <c r="I61" s="429" t="s">
        <v>768</v>
      </c>
      <c r="J61" s="430"/>
      <c r="K61" s="430"/>
      <c r="L61" s="430"/>
      <c r="M61" s="430"/>
      <c r="N61" s="430"/>
      <c r="O61" s="430"/>
      <c r="P61" s="430"/>
      <c r="Q61" s="430"/>
      <c r="R61" s="430"/>
      <c r="S61" s="430"/>
      <c r="T61" s="430"/>
      <c r="U61" s="430"/>
      <c r="V61" s="430"/>
      <c r="W61" s="430"/>
      <c r="X61" s="430"/>
      <c r="Y61" s="430"/>
      <c r="Z61" s="1297"/>
      <c r="AC61" s="610"/>
      <c r="AD61" s="610"/>
      <c r="AE61" s="610"/>
      <c r="AF61" s="610"/>
      <c r="AG61" s="610"/>
      <c r="AH61" s="610"/>
      <c r="AI61" s="610"/>
      <c r="AJ61" s="422"/>
      <c r="AK61" s="422"/>
    </row>
    <row r="62" spans="1:37" s="410" customFormat="1" ht="14.1" customHeight="1" x14ac:dyDescent="0.25">
      <c r="A62" s="1271" t="s">
        <v>766</v>
      </c>
      <c r="B62" s="2527" t="s">
        <v>769</v>
      </c>
      <c r="C62" s="2528"/>
      <c r="D62" s="2535"/>
      <c r="E62" s="2536"/>
      <c r="F62" s="2537"/>
      <c r="G62" s="2538"/>
      <c r="H62" s="1296"/>
      <c r="I62" s="497" t="s">
        <v>868</v>
      </c>
      <c r="J62" s="498"/>
      <c r="K62" s="498"/>
      <c r="L62" s="498"/>
      <c r="M62" s="498"/>
      <c r="N62" s="498"/>
      <c r="O62" s="498"/>
      <c r="P62" s="498"/>
      <c r="Q62" s="498"/>
      <c r="R62" s="498"/>
      <c r="S62" s="498"/>
      <c r="T62" s="498"/>
      <c r="U62" s="498"/>
      <c r="V62" s="498"/>
      <c r="W62" s="498"/>
      <c r="X62" s="498"/>
      <c r="Y62" s="498"/>
      <c r="Z62" s="1298"/>
      <c r="AC62" s="610"/>
      <c r="AD62" s="610"/>
      <c r="AE62" s="610"/>
      <c r="AF62" s="610"/>
      <c r="AG62" s="610"/>
      <c r="AH62" s="610"/>
      <c r="AI62" s="610"/>
      <c r="AJ62" s="422"/>
      <c r="AK62" s="422"/>
    </row>
    <row r="63" spans="1:37" s="410" customFormat="1" ht="14.1" customHeight="1" x14ac:dyDescent="0.25">
      <c r="A63" s="1271" t="s">
        <v>22</v>
      </c>
      <c r="B63" s="2527" t="s">
        <v>770</v>
      </c>
      <c r="C63" s="2528"/>
      <c r="D63" s="2528"/>
      <c r="E63" s="2539" t="s">
        <v>2536</v>
      </c>
      <c r="F63" s="2540"/>
      <c r="G63" s="2540"/>
      <c r="H63" s="1296"/>
      <c r="I63" s="497" t="s">
        <v>869</v>
      </c>
      <c r="J63" s="497"/>
      <c r="K63" s="501"/>
      <c r="L63" s="501"/>
      <c r="M63" s="501"/>
      <c r="N63" s="501"/>
      <c r="O63" s="501"/>
      <c r="P63" s="501"/>
      <c r="Q63" s="501"/>
      <c r="R63" s="501"/>
      <c r="S63" s="501"/>
      <c r="T63" s="501"/>
      <c r="U63" s="501"/>
      <c r="V63" s="501"/>
      <c r="W63" s="501"/>
      <c r="X63" s="501"/>
      <c r="Y63" s="501"/>
      <c r="Z63" s="1299"/>
      <c r="AC63" s="610"/>
      <c r="AD63" s="610"/>
      <c r="AE63" s="610"/>
      <c r="AF63" s="610"/>
      <c r="AG63" s="610"/>
      <c r="AH63" s="610"/>
      <c r="AI63" s="610"/>
      <c r="AJ63" s="422"/>
      <c r="AK63" s="422"/>
    </row>
    <row r="64" spans="1:37" s="410" customFormat="1" ht="14.1" customHeight="1" x14ac:dyDescent="0.25">
      <c r="A64" s="1271" t="s">
        <v>50</v>
      </c>
      <c r="B64" s="2527" t="s">
        <v>771</v>
      </c>
      <c r="C64" s="2528"/>
      <c r="D64" s="2528"/>
      <c r="E64" s="2531" t="s">
        <v>734</v>
      </c>
      <c r="F64" s="2532"/>
      <c r="G64" s="2532"/>
      <c r="H64" s="1296"/>
      <c r="I64" s="497" t="s">
        <v>3645</v>
      </c>
      <c r="J64" s="503"/>
      <c r="K64" s="503"/>
      <c r="L64" s="503"/>
      <c r="M64" s="503"/>
      <c r="N64" s="503"/>
      <c r="O64" s="503"/>
      <c r="P64" s="503"/>
      <c r="Q64" s="503"/>
      <c r="R64" s="503"/>
      <c r="S64" s="503"/>
      <c r="T64" s="503"/>
      <c r="U64" s="503"/>
      <c r="V64" s="503"/>
      <c r="W64" s="503"/>
      <c r="X64" s="503"/>
      <c r="Y64" s="503"/>
      <c r="Z64" s="1300"/>
      <c r="AC64" s="610"/>
      <c r="AD64" s="610"/>
      <c r="AE64" s="610"/>
      <c r="AF64" s="610"/>
      <c r="AG64" s="610"/>
      <c r="AH64" s="610"/>
      <c r="AI64" s="610"/>
      <c r="AJ64" s="422"/>
      <c r="AK64" s="422"/>
    </row>
    <row r="65" spans="1:37" s="410" customFormat="1" ht="14.1" customHeight="1" x14ac:dyDescent="0.25">
      <c r="A65" s="1271" t="s">
        <v>54</v>
      </c>
      <c r="B65" s="2527" t="s">
        <v>772</v>
      </c>
      <c r="C65" s="2528"/>
      <c r="D65" s="2528"/>
      <c r="E65" s="2531" t="s">
        <v>734</v>
      </c>
      <c r="F65" s="2532"/>
      <c r="G65" s="2532"/>
      <c r="H65" s="1296"/>
      <c r="I65" s="497" t="s">
        <v>773</v>
      </c>
      <c r="J65" s="501"/>
      <c r="K65" s="501"/>
      <c r="L65" s="501"/>
      <c r="M65" s="501"/>
      <c r="N65" s="501"/>
      <c r="O65" s="501"/>
      <c r="P65" s="501"/>
      <c r="Q65" s="501"/>
      <c r="R65" s="501"/>
      <c r="S65" s="501"/>
      <c r="T65" s="501"/>
      <c r="U65" s="501"/>
      <c r="V65" s="501"/>
      <c r="W65" s="501"/>
      <c r="X65" s="501"/>
      <c r="Y65" s="501"/>
      <c r="Z65" s="1299"/>
      <c r="AC65" s="610"/>
      <c r="AD65" s="610"/>
      <c r="AE65" s="610"/>
      <c r="AF65" s="610"/>
      <c r="AG65" s="610"/>
      <c r="AH65" s="610"/>
      <c r="AI65" s="610"/>
      <c r="AJ65" s="422"/>
      <c r="AK65" s="422"/>
    </row>
    <row r="66" spans="1:37" s="410" customFormat="1" ht="14.1" customHeight="1" x14ac:dyDescent="0.25">
      <c r="A66" s="1271" t="s">
        <v>774</v>
      </c>
      <c r="B66" s="2527" t="s">
        <v>870</v>
      </c>
      <c r="C66" s="2528"/>
      <c r="D66" s="2528"/>
      <c r="E66" s="2531" t="s">
        <v>734</v>
      </c>
      <c r="F66" s="2532"/>
      <c r="G66" s="2532"/>
      <c r="H66" s="1296"/>
      <c r="I66" s="497" t="s">
        <v>775</v>
      </c>
      <c r="J66" s="501"/>
      <c r="K66" s="501"/>
      <c r="L66" s="501"/>
      <c r="M66" s="501"/>
      <c r="N66" s="501"/>
      <c r="O66" s="501"/>
      <c r="P66" s="501"/>
      <c r="Q66" s="501"/>
      <c r="R66" s="501"/>
      <c r="S66" s="501"/>
      <c r="T66" s="501"/>
      <c r="U66" s="501"/>
      <c r="V66" s="501"/>
      <c r="W66" s="501"/>
      <c r="X66" s="501"/>
      <c r="Y66" s="501"/>
      <c r="Z66" s="1299"/>
      <c r="AC66" s="610"/>
      <c r="AD66" s="610"/>
      <c r="AE66" s="610"/>
      <c r="AF66" s="610"/>
      <c r="AG66" s="610"/>
      <c r="AH66" s="610"/>
      <c r="AI66" s="610"/>
    </row>
    <row r="67" spans="1:37" s="410" customFormat="1" ht="14.1" customHeight="1" x14ac:dyDescent="0.25">
      <c r="A67" s="1271" t="s">
        <v>2550</v>
      </c>
      <c r="B67" s="2527" t="s">
        <v>2551</v>
      </c>
      <c r="C67" s="2528"/>
      <c r="D67" s="2528"/>
      <c r="E67" s="2533" t="s">
        <v>733</v>
      </c>
      <c r="F67" s="2534"/>
      <c r="G67" s="2534"/>
      <c r="H67" s="1296"/>
      <c r="I67" s="497" t="s">
        <v>2552</v>
      </c>
      <c r="J67" s="501"/>
      <c r="K67" s="501"/>
      <c r="L67" s="501"/>
      <c r="M67" s="501"/>
      <c r="N67" s="501"/>
      <c r="O67" s="501"/>
      <c r="P67" s="501"/>
      <c r="Q67" s="501"/>
      <c r="R67" s="501"/>
      <c r="S67" s="501"/>
      <c r="T67" s="501"/>
      <c r="U67" s="501"/>
      <c r="V67" s="501"/>
      <c r="W67" s="501"/>
      <c r="X67" s="501"/>
      <c r="Y67" s="501"/>
      <c r="Z67" s="1299"/>
      <c r="AC67" s="610"/>
      <c r="AD67" s="610"/>
      <c r="AE67" s="610"/>
      <c r="AF67" s="610"/>
      <c r="AG67" s="610"/>
      <c r="AH67" s="610"/>
      <c r="AI67" s="610"/>
    </row>
    <row r="68" spans="1:37" s="410" customFormat="1" ht="14.1" customHeight="1" x14ac:dyDescent="0.25">
      <c r="A68" s="1271" t="s">
        <v>46</v>
      </c>
      <c r="B68" s="2527" t="s">
        <v>777</v>
      </c>
      <c r="C68" s="2528"/>
      <c r="D68" s="2528"/>
      <c r="E68" s="2514" t="s">
        <v>732</v>
      </c>
      <c r="F68" s="2515"/>
      <c r="G68" s="2515"/>
      <c r="H68" s="1296"/>
      <c r="I68" s="497" t="s">
        <v>3438</v>
      </c>
      <c r="J68" s="506"/>
      <c r="K68" s="503"/>
      <c r="L68" s="503"/>
      <c r="M68" s="503"/>
      <c r="N68" s="503"/>
      <c r="O68" s="503"/>
      <c r="P68" s="503"/>
      <c r="Q68" s="501"/>
      <c r="R68" s="501"/>
      <c r="S68" s="501"/>
      <c r="T68" s="501"/>
      <c r="U68" s="501"/>
      <c r="V68" s="501"/>
      <c r="W68" s="501"/>
      <c r="X68" s="501"/>
      <c r="Y68" s="501"/>
      <c r="Z68" s="1299"/>
      <c r="AC68" s="610"/>
      <c r="AD68" s="610"/>
      <c r="AE68" s="610"/>
      <c r="AF68" s="610"/>
      <c r="AG68" s="610"/>
      <c r="AH68" s="610"/>
      <c r="AI68" s="610"/>
    </row>
    <row r="69" spans="1:37" s="410" customFormat="1" ht="14.1" customHeight="1" x14ac:dyDescent="0.25">
      <c r="A69" s="1271" t="s">
        <v>735</v>
      </c>
      <c r="B69" s="2527" t="s">
        <v>871</v>
      </c>
      <c r="C69" s="2528"/>
      <c r="D69" s="2528"/>
      <c r="E69" s="2514" t="s">
        <v>732</v>
      </c>
      <c r="F69" s="2515"/>
      <c r="G69" s="2515"/>
      <c r="H69" s="1296"/>
      <c r="I69" s="497" t="s">
        <v>778</v>
      </c>
      <c r="J69" s="501"/>
      <c r="K69" s="501"/>
      <c r="L69" s="501"/>
      <c r="M69" s="501"/>
      <c r="N69" s="501"/>
      <c r="O69" s="501"/>
      <c r="P69" s="501"/>
      <c r="Q69" s="501"/>
      <c r="R69" s="501"/>
      <c r="S69" s="501"/>
      <c r="T69" s="501"/>
      <c r="U69" s="501"/>
      <c r="V69" s="501"/>
      <c r="W69" s="501"/>
      <c r="X69" s="501"/>
      <c r="Y69" s="501"/>
      <c r="Z69" s="1299"/>
      <c r="AC69" s="610"/>
      <c r="AD69" s="610"/>
      <c r="AE69" s="610"/>
      <c r="AF69" s="610"/>
      <c r="AG69" s="610"/>
      <c r="AH69" s="610"/>
      <c r="AI69" s="610"/>
    </row>
    <row r="70" spans="1:37" s="410" customFormat="1" ht="14.1" customHeight="1" x14ac:dyDescent="0.25">
      <c r="A70" s="590" t="s">
        <v>3110</v>
      </c>
      <c r="B70" s="2529" t="s">
        <v>3111</v>
      </c>
      <c r="C70" s="2530"/>
      <c r="D70" s="2530"/>
      <c r="E70" s="2514" t="s">
        <v>732</v>
      </c>
      <c r="F70" s="2515"/>
      <c r="G70" s="2515"/>
      <c r="H70" s="1296"/>
      <c r="I70" s="497" t="s">
        <v>2553</v>
      </c>
      <c r="J70" s="501"/>
      <c r="K70" s="501"/>
      <c r="L70" s="501"/>
      <c r="M70" s="501"/>
      <c r="N70" s="501"/>
      <c r="O70" s="501"/>
      <c r="P70" s="501"/>
      <c r="Q70" s="501"/>
      <c r="R70" s="501"/>
      <c r="S70" s="501"/>
      <c r="T70" s="501"/>
      <c r="U70" s="501"/>
      <c r="V70" s="501"/>
      <c r="W70" s="501"/>
      <c r="X70" s="501"/>
      <c r="Y70" s="501"/>
      <c r="Z70" s="1299"/>
      <c r="AC70" s="610"/>
      <c r="AD70" s="610"/>
      <c r="AE70" s="610"/>
      <c r="AF70" s="610"/>
      <c r="AG70" s="610"/>
      <c r="AH70" s="610"/>
      <c r="AI70" s="610"/>
    </row>
    <row r="71" spans="1:37" s="410" customFormat="1" ht="14.1" hidden="1" customHeight="1" x14ac:dyDescent="0.25">
      <c r="A71" s="590" t="s">
        <v>0</v>
      </c>
      <c r="B71" s="2527" t="s">
        <v>779</v>
      </c>
      <c r="C71" s="2528"/>
      <c r="D71" s="2528"/>
      <c r="E71" s="2514" t="s">
        <v>732</v>
      </c>
      <c r="F71" s="2515"/>
      <c r="G71" s="2515"/>
      <c r="H71" s="1296"/>
      <c r="I71" s="497" t="s">
        <v>3440</v>
      </c>
      <c r="J71" s="501"/>
      <c r="K71" s="501"/>
      <c r="L71" s="501"/>
      <c r="M71" s="501"/>
      <c r="N71" s="501"/>
      <c r="O71" s="501"/>
      <c r="P71" s="501"/>
      <c r="Q71" s="501"/>
      <c r="R71" s="501"/>
      <c r="S71" s="501"/>
      <c r="T71" s="501"/>
      <c r="U71" s="501"/>
      <c r="V71" s="501"/>
      <c r="W71" s="501"/>
      <c r="X71" s="501"/>
      <c r="Y71" s="501"/>
      <c r="Z71" s="1299"/>
      <c r="AC71" s="610"/>
      <c r="AD71" s="610"/>
      <c r="AE71" s="610"/>
      <c r="AF71" s="610"/>
      <c r="AG71" s="610"/>
      <c r="AH71" s="610"/>
      <c r="AI71" s="610"/>
    </row>
    <row r="72" spans="1:37" s="410" customFormat="1" ht="14.1" customHeight="1" x14ac:dyDescent="0.25">
      <c r="A72" s="590" t="s">
        <v>875</v>
      </c>
      <c r="B72" s="2511" t="s">
        <v>873</v>
      </c>
      <c r="C72" s="2512"/>
      <c r="D72" s="2513"/>
      <c r="E72" s="2514" t="s">
        <v>732</v>
      </c>
      <c r="F72" s="2515"/>
      <c r="G72" s="2515"/>
      <c r="H72" s="1296"/>
      <c r="I72" s="507" t="s">
        <v>874</v>
      </c>
      <c r="J72" s="501"/>
      <c r="K72" s="501"/>
      <c r="L72" s="501"/>
      <c r="M72" s="501"/>
      <c r="N72" s="501"/>
      <c r="O72" s="1301" t="s">
        <v>2554</v>
      </c>
      <c r="P72" s="501"/>
      <c r="Q72" s="1302">
        <f>B23</f>
        <v>2015</v>
      </c>
      <c r="R72" s="501"/>
      <c r="S72" s="507"/>
      <c r="T72" s="501"/>
      <c r="U72" s="501"/>
      <c r="V72" s="501"/>
      <c r="W72" s="501"/>
      <c r="X72" s="501"/>
      <c r="Y72" s="501"/>
      <c r="Z72" s="1299"/>
      <c r="AC72" s="610"/>
      <c r="AD72" s="610"/>
      <c r="AE72" s="610"/>
      <c r="AF72" s="610"/>
      <c r="AG72" s="610"/>
      <c r="AH72" s="610"/>
      <c r="AI72" s="610"/>
    </row>
    <row r="73" spans="1:37" s="410" customFormat="1" ht="14.1" customHeight="1" x14ac:dyDescent="0.25">
      <c r="A73" s="590" t="s">
        <v>877</v>
      </c>
      <c r="B73" s="2511" t="s">
        <v>876</v>
      </c>
      <c r="C73" s="2512"/>
      <c r="D73" s="2513"/>
      <c r="E73" s="2514" t="s">
        <v>732</v>
      </c>
      <c r="F73" s="2515"/>
      <c r="G73" s="2515"/>
      <c r="H73" s="1296"/>
      <c r="I73" s="507" t="s">
        <v>874</v>
      </c>
      <c r="J73" s="501"/>
      <c r="K73" s="501"/>
      <c r="L73" s="501"/>
      <c r="M73" s="501"/>
      <c r="N73" s="501"/>
      <c r="O73" s="1301" t="s">
        <v>2554</v>
      </c>
      <c r="P73" s="501"/>
      <c r="Q73" s="1302">
        <f>B24</f>
        <v>2016</v>
      </c>
      <c r="R73" s="501"/>
      <c r="S73" s="507"/>
      <c r="T73" s="501"/>
      <c r="U73" s="501"/>
      <c r="V73" s="501"/>
      <c r="W73" s="501"/>
      <c r="X73" s="501"/>
      <c r="Y73" s="501"/>
      <c r="Z73" s="1299"/>
      <c r="AC73" s="610"/>
      <c r="AD73" s="610"/>
      <c r="AE73" s="610"/>
      <c r="AF73" s="610"/>
      <c r="AG73" s="610"/>
      <c r="AH73" s="610"/>
      <c r="AI73" s="610"/>
    </row>
    <row r="74" spans="1:37" s="410" customFormat="1" ht="14.1" customHeight="1" x14ac:dyDescent="0.25">
      <c r="A74" s="590" t="s">
        <v>781</v>
      </c>
      <c r="B74" s="2511" t="s">
        <v>780</v>
      </c>
      <c r="C74" s="2512"/>
      <c r="D74" s="2513"/>
      <c r="E74" s="2514" t="s">
        <v>732</v>
      </c>
      <c r="F74" s="2515"/>
      <c r="G74" s="2515"/>
      <c r="H74" s="1296"/>
      <c r="I74" s="507" t="s">
        <v>874</v>
      </c>
      <c r="J74" s="501"/>
      <c r="K74" s="501"/>
      <c r="L74" s="501"/>
      <c r="M74" s="501"/>
      <c r="N74" s="501"/>
      <c r="O74" s="1301" t="s">
        <v>2554</v>
      </c>
      <c r="P74" s="501"/>
      <c r="Q74" s="1302">
        <f>B25</f>
        <v>2017</v>
      </c>
      <c r="R74" s="501"/>
      <c r="S74" s="507"/>
      <c r="T74" s="501"/>
      <c r="U74" s="501"/>
      <c r="V74" s="501"/>
      <c r="W74" s="501"/>
      <c r="X74" s="501"/>
      <c r="Y74" s="501"/>
      <c r="Z74" s="1299"/>
      <c r="AC74" s="610"/>
      <c r="AD74" s="610"/>
      <c r="AE74" s="610"/>
      <c r="AF74" s="610"/>
      <c r="AG74" s="610"/>
      <c r="AH74" s="610"/>
      <c r="AI74" s="610"/>
    </row>
    <row r="75" spans="1:37" s="410" customFormat="1" ht="14.1" customHeight="1" x14ac:dyDescent="0.25">
      <c r="A75" s="590" t="s">
        <v>783</v>
      </c>
      <c r="B75" s="2521" t="s">
        <v>878</v>
      </c>
      <c r="C75" s="2522"/>
      <c r="D75" s="2523"/>
      <c r="E75" s="2524" t="s">
        <v>732</v>
      </c>
      <c r="F75" s="2525"/>
      <c r="G75" s="2526"/>
      <c r="H75" s="1296"/>
      <c r="I75" s="507" t="s">
        <v>874</v>
      </c>
      <c r="J75" s="501"/>
      <c r="K75" s="501"/>
      <c r="L75" s="501"/>
      <c r="M75" s="501"/>
      <c r="N75" s="501"/>
      <c r="O75" s="1301" t="s">
        <v>2554</v>
      </c>
      <c r="P75" s="501"/>
      <c r="Q75" s="1302">
        <f>B26</f>
        <v>2018</v>
      </c>
      <c r="R75" s="501"/>
      <c r="S75" s="507"/>
      <c r="T75" s="501"/>
      <c r="U75" s="501"/>
      <c r="V75" s="501"/>
      <c r="W75" s="501"/>
      <c r="X75" s="501"/>
      <c r="Y75" s="501"/>
      <c r="Z75" s="1299"/>
      <c r="AC75" s="610"/>
      <c r="AD75" s="610"/>
      <c r="AE75" s="610"/>
      <c r="AF75" s="610"/>
      <c r="AG75" s="610"/>
      <c r="AH75" s="610"/>
      <c r="AI75" s="610"/>
    </row>
    <row r="76" spans="1:37" s="410" customFormat="1" ht="14.1" customHeight="1" x14ac:dyDescent="0.25">
      <c r="A76" s="590" t="s">
        <v>2973</v>
      </c>
      <c r="B76" s="2521" t="s">
        <v>878</v>
      </c>
      <c r="C76" s="2522"/>
      <c r="D76" s="2523"/>
      <c r="E76" s="2524" t="s">
        <v>732</v>
      </c>
      <c r="F76" s="2525"/>
      <c r="G76" s="2526"/>
      <c r="H76" s="1296"/>
      <c r="I76" s="507" t="s">
        <v>874</v>
      </c>
      <c r="J76" s="501"/>
      <c r="K76" s="501"/>
      <c r="L76" s="501"/>
      <c r="M76" s="501"/>
      <c r="N76" s="501"/>
      <c r="O76" s="1301" t="s">
        <v>2554</v>
      </c>
      <c r="P76" s="501"/>
      <c r="Q76" s="1302">
        <f>B27</f>
        <v>2019</v>
      </c>
      <c r="R76" s="501"/>
      <c r="S76" s="507"/>
      <c r="T76" s="501"/>
      <c r="U76" s="501"/>
      <c r="V76" s="501"/>
      <c r="W76" s="501"/>
      <c r="X76" s="501"/>
      <c r="Y76" s="501"/>
      <c r="Z76" s="1299"/>
      <c r="AC76" s="610"/>
      <c r="AD76" s="610"/>
      <c r="AE76" s="610"/>
      <c r="AF76" s="610"/>
      <c r="AG76" s="610"/>
      <c r="AH76" s="610"/>
      <c r="AI76" s="610"/>
    </row>
    <row r="77" spans="1:37" s="410" customFormat="1" ht="14.1" customHeight="1" x14ac:dyDescent="0.25">
      <c r="A77" s="590" t="s">
        <v>881</v>
      </c>
      <c r="B77" s="2511" t="s">
        <v>878</v>
      </c>
      <c r="C77" s="2512"/>
      <c r="D77" s="2513"/>
      <c r="E77" s="2514" t="s">
        <v>732</v>
      </c>
      <c r="F77" s="2515"/>
      <c r="G77" s="2515"/>
      <c r="H77" s="1296"/>
      <c r="I77" s="507" t="s">
        <v>880</v>
      </c>
      <c r="J77" s="501"/>
      <c r="K77" s="501"/>
      <c r="L77" s="501"/>
      <c r="M77" s="501"/>
      <c r="N77" s="501"/>
      <c r="O77" s="1301" t="s">
        <v>2554</v>
      </c>
      <c r="P77" s="501"/>
      <c r="Q77" s="1302">
        <f>B23</f>
        <v>2015</v>
      </c>
      <c r="R77" s="501"/>
      <c r="S77" s="507"/>
      <c r="T77" s="501"/>
      <c r="U77" s="501"/>
      <c r="V77" s="501"/>
      <c r="W77" s="501"/>
      <c r="X77" s="501"/>
      <c r="Y77" s="501"/>
      <c r="Z77" s="1299"/>
      <c r="AC77" s="610"/>
      <c r="AD77" s="610"/>
      <c r="AE77" s="610"/>
      <c r="AF77" s="610"/>
      <c r="AG77" s="610"/>
      <c r="AH77" s="610"/>
      <c r="AI77" s="610"/>
    </row>
    <row r="78" spans="1:37" s="410" customFormat="1" ht="14.1" customHeight="1" x14ac:dyDescent="0.2">
      <c r="A78" s="590" t="s">
        <v>882</v>
      </c>
      <c r="B78" s="2511" t="s">
        <v>878</v>
      </c>
      <c r="C78" s="2512"/>
      <c r="D78" s="2513"/>
      <c r="E78" s="2514" t="s">
        <v>732</v>
      </c>
      <c r="F78" s="2515"/>
      <c r="G78" s="2515"/>
      <c r="H78" s="1296"/>
      <c r="I78" s="507" t="s">
        <v>880</v>
      </c>
      <c r="J78" s="501"/>
      <c r="K78" s="501"/>
      <c r="L78" s="501"/>
      <c r="M78" s="501"/>
      <c r="N78" s="501"/>
      <c r="O78" s="1301" t="s">
        <v>2554</v>
      </c>
      <c r="P78" s="501"/>
      <c r="Q78" s="1302">
        <f>B24</f>
        <v>2016</v>
      </c>
      <c r="R78" s="501"/>
      <c r="S78" s="507"/>
      <c r="T78" s="501"/>
      <c r="U78" s="501"/>
      <c r="V78" s="501"/>
      <c r="W78" s="501"/>
      <c r="X78" s="501"/>
      <c r="Y78" s="501"/>
      <c r="Z78" s="1299"/>
    </row>
    <row r="79" spans="1:37" s="410" customFormat="1" ht="14.1" customHeight="1" x14ac:dyDescent="0.2">
      <c r="A79" s="590" t="s">
        <v>784</v>
      </c>
      <c r="B79" s="2511" t="s">
        <v>883</v>
      </c>
      <c r="C79" s="2512"/>
      <c r="D79" s="2513"/>
      <c r="E79" s="2514" t="s">
        <v>732</v>
      </c>
      <c r="F79" s="2515"/>
      <c r="G79" s="2515"/>
      <c r="H79" s="1296"/>
      <c r="I79" s="507" t="s">
        <v>880</v>
      </c>
      <c r="J79" s="501"/>
      <c r="K79" s="501"/>
      <c r="L79" s="501"/>
      <c r="M79" s="501"/>
      <c r="N79" s="501"/>
      <c r="O79" s="1301" t="s">
        <v>2554</v>
      </c>
      <c r="P79" s="501"/>
      <c r="Q79" s="1302">
        <f>B25</f>
        <v>2017</v>
      </c>
      <c r="R79" s="501"/>
      <c r="S79" s="507"/>
      <c r="T79" s="501"/>
      <c r="U79" s="501"/>
      <c r="V79" s="501"/>
      <c r="W79" s="501"/>
      <c r="X79" s="501"/>
      <c r="Y79" s="501"/>
      <c r="Z79" s="1299"/>
    </row>
    <row r="80" spans="1:37" s="410" customFormat="1" ht="14.1" customHeight="1" x14ac:dyDescent="0.2">
      <c r="A80" s="590" t="s">
        <v>785</v>
      </c>
      <c r="B80" s="2511" t="s">
        <v>782</v>
      </c>
      <c r="C80" s="2516"/>
      <c r="D80" s="2517"/>
      <c r="E80" s="2518" t="s">
        <v>732</v>
      </c>
      <c r="F80" s="2519"/>
      <c r="G80" s="2520"/>
      <c r="H80" s="1296"/>
      <c r="I80" s="507" t="s">
        <v>880</v>
      </c>
      <c r="J80" s="501"/>
      <c r="K80" s="501"/>
      <c r="L80" s="501"/>
      <c r="M80" s="501"/>
      <c r="N80" s="501"/>
      <c r="O80" s="1301" t="s">
        <v>2554</v>
      </c>
      <c r="P80" s="501"/>
      <c r="Q80" s="1302">
        <f>B26</f>
        <v>2018</v>
      </c>
      <c r="R80" s="501"/>
      <c r="S80" s="507"/>
      <c r="T80" s="501"/>
      <c r="U80" s="501"/>
      <c r="V80" s="501"/>
      <c r="W80" s="501"/>
      <c r="X80" s="501"/>
      <c r="Y80" s="501"/>
      <c r="Z80" s="1299"/>
    </row>
    <row r="81" spans="1:26" s="410" customFormat="1" ht="14.1" customHeight="1" x14ac:dyDescent="0.2">
      <c r="A81" s="590" t="s">
        <v>2974</v>
      </c>
      <c r="B81" s="2511" t="s">
        <v>782</v>
      </c>
      <c r="C81" s="2516"/>
      <c r="D81" s="2517"/>
      <c r="E81" s="2518" t="s">
        <v>732</v>
      </c>
      <c r="F81" s="2519"/>
      <c r="G81" s="2520"/>
      <c r="H81" s="1296"/>
      <c r="I81" s="507" t="s">
        <v>880</v>
      </c>
      <c r="J81" s="501"/>
      <c r="K81" s="501"/>
      <c r="L81" s="501"/>
      <c r="M81" s="501"/>
      <c r="N81" s="501"/>
      <c r="O81" s="1301" t="s">
        <v>2554</v>
      </c>
      <c r="P81" s="501"/>
      <c r="Q81" s="1302">
        <f>B27</f>
        <v>2019</v>
      </c>
      <c r="R81" s="501"/>
      <c r="S81" s="507"/>
      <c r="T81" s="501"/>
      <c r="U81" s="501"/>
      <c r="V81" s="501"/>
      <c r="W81" s="501"/>
      <c r="X81" s="501"/>
      <c r="Y81" s="501"/>
      <c r="Z81" s="1299"/>
    </row>
    <row r="83" spans="1:26" ht="30" customHeight="1" x14ac:dyDescent="0.2">
      <c r="A83" s="2504" t="s">
        <v>2486</v>
      </c>
      <c r="B83" s="2504"/>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row>
    <row r="84" spans="1:26" ht="17.25" hidden="1" customHeight="1" x14ac:dyDescent="0.2">
      <c r="A84" s="2506"/>
      <c r="B84" s="2507"/>
      <c r="C84" s="2508"/>
      <c r="D84" s="2509"/>
      <c r="E84" s="2510"/>
      <c r="F84" s="411"/>
      <c r="G84" s="411"/>
      <c r="H84" s="411"/>
      <c r="I84" s="411"/>
      <c r="J84" s="411"/>
      <c r="K84" s="411"/>
      <c r="L84" s="411"/>
      <c r="M84" s="411"/>
      <c r="N84" s="411"/>
      <c r="O84" s="361"/>
      <c r="P84" s="361"/>
    </row>
    <row r="85" spans="1:26" hidden="1" x14ac:dyDescent="0.2">
      <c r="A85" s="2348"/>
      <c r="B85" s="2355"/>
      <c r="C85" s="2275"/>
      <c r="D85" s="2385"/>
      <c r="E85" s="2331"/>
      <c r="F85" s="411" t="str">
        <f>[11]Berechnung2!F30</f>
        <v>Werte</v>
      </c>
      <c r="G85" s="411">
        <f>[11]Berechnung2!G30</f>
        <v>0</v>
      </c>
      <c r="H85" s="411">
        <f>[11]Berechnung2!H30</f>
        <v>0</v>
      </c>
      <c r="I85" s="411">
        <f>[11]Berechnung2!I30</f>
        <v>0</v>
      </c>
      <c r="J85" s="411">
        <f>[11]Berechnung2!J30</f>
        <v>0</v>
      </c>
      <c r="K85" s="411">
        <f>[11]Berechnung2!K30</f>
        <v>0</v>
      </c>
      <c r="L85" s="411" t="str">
        <f>[11]Berechnung2!L30</f>
        <v>Texte Matrix Datenquali</v>
      </c>
      <c r="M85" s="411">
        <f>[11]Berechnung2!M30</f>
        <v>0</v>
      </c>
      <c r="N85" s="411" t="str">
        <f>[11]Berechnung2!N30</f>
        <v>Fehlermeldungen Matrix</v>
      </c>
      <c r="O85" s="361"/>
      <c r="P85" s="361"/>
    </row>
    <row r="86" spans="1:26" hidden="1" x14ac:dyDescent="0.2">
      <c r="A86" s="2348"/>
      <c r="B86" s="2355"/>
      <c r="C86" s="2275"/>
      <c r="D86" s="2385"/>
      <c r="E86" s="2331"/>
      <c r="F86" s="412">
        <f>[11]Berechnung2!F31</f>
        <v>0</v>
      </c>
      <c r="G86" s="412">
        <f>[11]Berechnung2!G31</f>
        <v>0</v>
      </c>
      <c r="H86" s="412">
        <f>[11]Berechnung2!H31</f>
        <v>0</v>
      </c>
      <c r="I86" s="412">
        <f>[11]Berechnung2!I31</f>
        <v>0</v>
      </c>
      <c r="J86" s="412">
        <f>[11]Berechnung2!J31</f>
        <v>0</v>
      </c>
      <c r="K86" s="411">
        <f>[11]Berechnung2!K31</f>
        <v>0</v>
      </c>
      <c r="L86" s="411">
        <f>[11]Berechnung2!L31</f>
        <v>0</v>
      </c>
      <c r="M86" s="411">
        <f>[11]Berechnung2!M31</f>
        <v>0</v>
      </c>
      <c r="N86" s="411" t="str">
        <f>[11]Berechnung2!N31</f>
        <v>Ganze Zahl zwischen 0 und 5000 eingeben</v>
      </c>
      <c r="O86" s="361"/>
      <c r="P86" s="361"/>
    </row>
    <row r="87" spans="1:26" hidden="1" x14ac:dyDescent="0.2">
      <c r="A87" s="361" t="str">
        <f>[11]Berechnung2!B32</f>
        <v>relevante Nachsorgejahre nicht/unvollständig bearbeitet</v>
      </c>
      <c r="C87" s="361">
        <f>[11]Berechnung2!C32</f>
        <v>0</v>
      </c>
      <c r="D87" s="361" t="str">
        <f>[11]Berechnung2!D32</f>
        <v>unvollständig</v>
      </c>
      <c r="E87" s="412">
        <f>[11]Berechnung2!E32</f>
        <v>0</v>
      </c>
      <c r="F87" s="412">
        <f>[11]Berechnung2!F32</f>
        <v>0</v>
      </c>
      <c r="G87" s="412">
        <f>[11]Berechnung2!G32</f>
        <v>0</v>
      </c>
      <c r="H87" s="412">
        <f>[11]Berechnung2!H32</f>
        <v>0</v>
      </c>
      <c r="I87" s="412">
        <f>[11]Berechnung2!I32</f>
        <v>0</v>
      </c>
      <c r="J87" s="412">
        <f>[11]Berechnung2!J32</f>
        <v>0</v>
      </c>
      <c r="K87" s="411">
        <f>[11]Berechnung2!K32</f>
        <v>0</v>
      </c>
      <c r="L87" s="411" t="str">
        <f>[11]Berechnung2!L32</f>
        <v>relevante Nachsorgejahre nicht/unvollständig bearbeitet</v>
      </c>
      <c r="M87" s="411">
        <f>[11]Berechnung2!M32</f>
        <v>0</v>
      </c>
      <c r="N87" s="411">
        <f>[11]Berechnung2!N32</f>
        <v>0</v>
      </c>
      <c r="O87" s="361"/>
      <c r="P87" s="361"/>
    </row>
    <row r="88" spans="1:26" ht="14.25" hidden="1" customHeight="1" x14ac:dyDescent="0.2">
      <c r="A88" s="361" t="str">
        <f>[11]Berechnung2!B33</f>
        <v>Relative Quote tumorfrei</v>
      </c>
      <c r="C88" s="361">
        <f>[11]Berechnung2!C33</f>
        <v>0</v>
      </c>
      <c r="D88" s="361" t="str">
        <f>[11]Berechnung2!D33</f>
        <v>plausi</v>
      </c>
      <c r="E88" s="412" t="str">
        <f>[11]Berechnung2!E33</f>
        <v>nicht geprüft</v>
      </c>
      <c r="F88" s="412">
        <f>[11]Berechnung2!F33</f>
        <v>-1</v>
      </c>
      <c r="G88" s="412">
        <f>[11]Berechnung2!G33</f>
        <v>-1</v>
      </c>
      <c r="H88" s="412">
        <f>[11]Berechnung2!H33</f>
        <v>-1</v>
      </c>
      <c r="I88" s="412">
        <f>[11]Berechnung2!I33</f>
        <v>-1</v>
      </c>
      <c r="J88" s="412">
        <f>[11]Berechnung2!J33</f>
        <v>-1</v>
      </c>
      <c r="K88" s="411">
        <f>[11]Berechnung2!K33</f>
        <v>0</v>
      </c>
      <c r="L88" s="411" t="str">
        <f>[11]Berechnung2!L33</f>
        <v>auffällig niedrige Quote tumorfreier Patienten</v>
      </c>
      <c r="M88" s="411">
        <f>[11]Berechnung2!M33</f>
        <v>0</v>
      </c>
      <c r="N88" s="411">
        <f>[11]Berechnung2!N33</f>
        <v>0</v>
      </c>
      <c r="O88" s="361"/>
      <c r="P88" s="361"/>
      <c r="Z88" s="356"/>
    </row>
    <row r="89" spans="1:26" ht="14.25" hidden="1" customHeight="1" x14ac:dyDescent="0.2">
      <c r="A89" s="361" t="str">
        <f>[11]Berechnung2!B34</f>
        <v xml:space="preserve">nur Prozentwerte können eingegeben werden </v>
      </c>
      <c r="C89" s="361">
        <f>[11]Berechnung2!C34</f>
        <v>0</v>
      </c>
      <c r="D89" s="361" t="str">
        <f>[11]Berechnung2!D34</f>
        <v>inkorrekt</v>
      </c>
      <c r="E89" s="412" t="str">
        <f>[11]Berechnung2!E34</f>
        <v>&gt;</v>
      </c>
      <c r="F89" s="412">
        <f>[11]Berechnung2!F34</f>
        <v>0</v>
      </c>
      <c r="G89" s="412">
        <f>[11]Berechnung2!G34</f>
        <v>0</v>
      </c>
      <c r="H89" s="412">
        <f>[11]Berechnung2!H34</f>
        <v>0</v>
      </c>
      <c r="I89" s="412">
        <f>[11]Berechnung2!I34</f>
        <v>0</v>
      </c>
      <c r="J89" s="412">
        <f>[11]Berechnung2!J34</f>
        <v>1</v>
      </c>
      <c r="K89" s="411">
        <f>[11]Berechnung2!K34</f>
        <v>0</v>
      </c>
      <c r="L89" s="411">
        <f>[11]Berechnung2!L34</f>
        <v>0</v>
      </c>
      <c r="M89" s="411">
        <f>[11]Berechnung2!M34</f>
        <v>0</v>
      </c>
      <c r="N89" s="411">
        <f>[11]Berechnung2!N34</f>
        <v>0</v>
      </c>
      <c r="O89" s="361"/>
      <c r="P89" s="361"/>
      <c r="Z89" s="356"/>
    </row>
    <row r="90" spans="1:26" ht="14.25" hidden="1" customHeight="1" x14ac:dyDescent="0.2">
      <c r="A90" s="361" t="str">
        <f>[11]Berechnung2!B35</f>
        <v>zu geringe Anzahl der Primärfälle</v>
      </c>
      <c r="C90" s="361">
        <f>[11]Berechnung2!C35</f>
        <v>0</v>
      </c>
      <c r="D90" s="361" t="str">
        <f>[11]Berechnung2!D35</f>
        <v>plausi</v>
      </c>
      <c r="E90" s="411" t="str">
        <f>[11]Berechnung2!E35</f>
        <v>&lt;</v>
      </c>
      <c r="F90" s="411">
        <f>[11]Berechnung2!F35</f>
        <v>0</v>
      </c>
      <c r="G90" s="411">
        <f>[11]Berechnung2!G35</f>
        <v>25</v>
      </c>
      <c r="H90" s="411">
        <f>[11]Berechnung2!H35</f>
        <v>0</v>
      </c>
      <c r="I90" s="411">
        <f>[11]Berechnung2!I35</f>
        <v>0</v>
      </c>
      <c r="J90" s="411">
        <f>[11]Berechnung2!J35</f>
        <v>0</v>
      </c>
      <c r="K90" s="411">
        <f>[11]Berechnung2!K35</f>
        <v>0</v>
      </c>
      <c r="L90" s="411" t="str">
        <f>[11]Berechnung2!L35</f>
        <v>zu wenig Primärfälle angegeben</v>
      </c>
      <c r="M90" s="411">
        <f>[11]Berechnung2!M35</f>
        <v>0</v>
      </c>
      <c r="N90" s="411">
        <f>[11]Berechnung2!N35</f>
        <v>0</v>
      </c>
      <c r="O90" s="361"/>
      <c r="P90" s="361"/>
      <c r="Z90" s="356"/>
    </row>
    <row r="91" spans="1:26" ht="14.25" hidden="1" customHeight="1" x14ac:dyDescent="0.2">
      <c r="A91" s="361" t="str">
        <f>[11]Berechnung2!B36</f>
        <v>zu viele Patientinnen im Follow-Up</v>
      </c>
      <c r="C91" s="361">
        <f>[11]Berechnung2!C36</f>
        <v>0</v>
      </c>
      <c r="D91" s="361" t="str">
        <f>[11]Berechnung2!D36</f>
        <v>inkorrekt</v>
      </c>
      <c r="E91" s="413">
        <f>[11]Berechnung2!E36</f>
        <v>0</v>
      </c>
      <c r="F91" s="413">
        <f>[11]Berechnung2!F36</f>
        <v>0</v>
      </c>
      <c r="G91" s="413">
        <f>[11]Berechnung2!G36</f>
        <v>0</v>
      </c>
      <c r="H91" s="413">
        <f>[11]Berechnung2!H36</f>
        <v>0</v>
      </c>
      <c r="I91" s="413">
        <f>[11]Berechnung2!I36</f>
        <v>0</v>
      </c>
      <c r="J91" s="413">
        <f>[11]Berechnung2!J36</f>
        <v>0</v>
      </c>
      <c r="K91" s="411">
        <f>[11]Berechnung2!K36</f>
        <v>0</v>
      </c>
      <c r="L91" s="411" t="str">
        <f>[11]Berechnung2!L36</f>
        <v>zu viele Pat im Follow-Up</v>
      </c>
      <c r="M91" s="411">
        <f>[11]Berechnung2!M36</f>
        <v>0</v>
      </c>
      <c r="N91" s="411" t="str">
        <f>[11]Berechnung2!N36</f>
        <v>Anzahl Pat. Im Follow-Up zu hoch</v>
      </c>
      <c r="O91" s="361"/>
      <c r="P91" s="361"/>
      <c r="Z91" s="356"/>
    </row>
    <row r="92" spans="1:26" ht="14.25" hidden="1" customHeight="1" x14ac:dyDescent="0.2">
      <c r="A92" s="361" t="str">
        <f>[11]Berechnung2!B37</f>
        <v>geringe Follow-Up Quote</v>
      </c>
      <c r="C92" s="361">
        <f>[11]Berechnung2!C37</f>
        <v>0</v>
      </c>
      <c r="D92" s="361" t="str">
        <f>[11]Berechnung2!D37</f>
        <v>plausi</v>
      </c>
      <c r="E92" s="413" t="str">
        <f>[11]Berechnung2!E37</f>
        <v>&lt;</v>
      </c>
      <c r="F92" s="413">
        <f>[11]Berechnung2!F37</f>
        <v>0</v>
      </c>
      <c r="G92" s="413">
        <f>[11]Berechnung2!G37</f>
        <v>0</v>
      </c>
      <c r="H92" s="413">
        <f>[11]Berechnung2!H37</f>
        <v>0</v>
      </c>
      <c r="I92" s="413">
        <f>[11]Berechnung2!I37</f>
        <v>0.69999</v>
      </c>
      <c r="J92" s="413">
        <f>[11]Berechnung2!J37</f>
        <v>0.69999</v>
      </c>
      <c r="K92" s="411">
        <f>[11]Berechnung2!K37</f>
        <v>0</v>
      </c>
      <c r="L92" s="411" t="str">
        <f>[11]Berechnung2!L37</f>
        <v>geringe Follow-Up Quote der Nachsorgejahre</v>
      </c>
      <c r="M92" s="411">
        <f>[11]Berechnung2!M37</f>
        <v>0</v>
      </c>
      <c r="N92" s="411">
        <f>[11]Berechnung2!N37</f>
        <v>0</v>
      </c>
      <c r="O92" s="361"/>
      <c r="P92" s="361"/>
      <c r="Z92" s="356"/>
    </row>
    <row r="93" spans="1:26" ht="14.25" hidden="1" customHeight="1" x14ac:dyDescent="0.2">
      <c r="A93" s="361" t="str">
        <f>[11]Berechnung2!B38</f>
        <v>geringe Follow-Up Quote der letzten 2-4 Jahre</v>
      </c>
      <c r="C93" s="361">
        <f>[11]Berechnung2!C38</f>
        <v>0</v>
      </c>
      <c r="D93" s="361" t="str">
        <f>[11]Berechnung2!D38</f>
        <v>sollvorgabe</v>
      </c>
      <c r="E93" s="413" t="str">
        <f>[11]Berechnung2!E38</f>
        <v>&lt;</v>
      </c>
      <c r="F93" s="413">
        <f>[11]Berechnung2!F38</f>
        <v>0</v>
      </c>
      <c r="G93" s="413">
        <f>[11]Berechnung2!G38</f>
        <v>0</v>
      </c>
      <c r="H93" s="413">
        <f>[11]Berechnung2!H38</f>
        <v>0</v>
      </c>
      <c r="I93" s="413">
        <f>[11]Berechnung2!I38</f>
        <v>0.79998999999999998</v>
      </c>
      <c r="J93" s="413">
        <f>[11]Berechnung2!J38</f>
        <v>0.79998999999999998</v>
      </c>
      <c r="K93" s="411">
        <f>[11]Berechnung2!K38</f>
        <v>0</v>
      </c>
      <c r="L93" s="411" t="str">
        <f>[11]Berechnung2!L38</f>
        <v>durchschnittliche Follow-Up Quote &lt; 80%</v>
      </c>
      <c r="M93" s="411">
        <f>[11]Berechnung2!M38</f>
        <v>0</v>
      </c>
      <c r="N93" s="411">
        <f>[11]Berechnung2!N38</f>
        <v>0</v>
      </c>
      <c r="O93" s="361"/>
      <c r="P93" s="361"/>
      <c r="Z93" s="356"/>
    </row>
    <row r="94" spans="1:26" ht="14.25" hidden="1" customHeight="1" x14ac:dyDescent="0.2">
      <c r="A94" s="361" t="str">
        <f>[11]Berechnung2!B39</f>
        <v>zu hohe Follow-Up Quote der letzten 2-4 Jahre</v>
      </c>
      <c r="C94" s="361">
        <f>[11]Berechnung2!C39</f>
        <v>0</v>
      </c>
      <c r="D94" s="361" t="str">
        <f>[11]Berechnung2!D39</f>
        <v>plausi</v>
      </c>
      <c r="E94" s="413" t="str">
        <f>[11]Berechnung2!E39</f>
        <v>&gt;</v>
      </c>
      <c r="F94" s="413">
        <f>[11]Berechnung2!F39</f>
        <v>0</v>
      </c>
      <c r="G94" s="413">
        <f>[11]Berechnung2!G39</f>
        <v>0</v>
      </c>
      <c r="H94" s="413">
        <f>[11]Berechnung2!H39</f>
        <v>0.99000999999999995</v>
      </c>
      <c r="I94" s="413">
        <f>[11]Berechnung2!I39</f>
        <v>1</v>
      </c>
      <c r="J94" s="413">
        <f>[11]Berechnung2!J39</f>
        <v>0.99000999999999995</v>
      </c>
      <c r="K94" s="411">
        <f>[11]Berechnung2!K39</f>
        <v>0</v>
      </c>
      <c r="L94" s="411" t="str">
        <f>[11]Berechnung2!L39</f>
        <v>durchschnittliche Follow-Up Quote &gt; 99%</v>
      </c>
      <c r="M94" s="411">
        <f>[11]Berechnung2!M39</f>
        <v>0</v>
      </c>
      <c r="N94" s="411">
        <f>[11]Berechnung2!N39</f>
        <v>0</v>
      </c>
      <c r="O94" s="361"/>
      <c r="P94" s="361"/>
      <c r="Z94" s="356"/>
    </row>
    <row r="95" spans="1:26" ht="14.25" hidden="1" customHeight="1" x14ac:dyDescent="0.2">
      <c r="A95" s="361" t="str">
        <f>[11]Berechnung2!B40</f>
        <v xml:space="preserve">Fehler bei Ereignisse </v>
      </c>
      <c r="C95" s="361">
        <f>[11]Berechnung2!C40</f>
        <v>0</v>
      </c>
      <c r="D95" s="361" t="str">
        <f>[11]Berechnung2!D40</f>
        <v>inkorrekt</v>
      </c>
      <c r="E95" s="413">
        <f>[11]Berechnung2!E40</f>
        <v>0</v>
      </c>
      <c r="F95" s="413">
        <f>[11]Berechnung2!F40</f>
        <v>0</v>
      </c>
      <c r="G95" s="413">
        <f>[11]Berechnung2!G40</f>
        <v>0</v>
      </c>
      <c r="H95" s="413">
        <f>[11]Berechnung2!H40</f>
        <v>0</v>
      </c>
      <c r="I95" s="413">
        <f>[11]Berechnung2!I40</f>
        <v>0</v>
      </c>
      <c r="J95" s="413">
        <f>[11]Berechnung2!J40</f>
        <v>0</v>
      </c>
      <c r="K95" s="411">
        <f>[11]Berechnung2!K40</f>
        <v>0</v>
      </c>
      <c r="L95" s="411" t="str">
        <f>[11]Berechnung2!L40</f>
        <v>Werte in Spalte R,S,T dürfen den Wert Spalte Q nicht übersteigen</v>
      </c>
      <c r="M95" s="411">
        <f>[11]Berechnung2!M40</f>
        <v>0</v>
      </c>
      <c r="N95" s="411" t="str">
        <f>[11]Berechnung2!N40</f>
        <v>Eingabe kann nicht größer sein als Ereignisse Spalte Q</v>
      </c>
      <c r="O95" s="361"/>
      <c r="P95" s="361"/>
      <c r="Z95" s="356"/>
    </row>
    <row r="96" spans="1:26" ht="14.25" hidden="1" customHeight="1" x14ac:dyDescent="0.2">
      <c r="A96" s="361">
        <f>[11]Berechnung2!B41</f>
        <v>0</v>
      </c>
      <c r="C96" s="361">
        <f>[11]Berechnung2!C41</f>
        <v>0</v>
      </c>
      <c r="D96" s="361">
        <f>[11]Berechnung2!D41</f>
        <v>0</v>
      </c>
      <c r="E96" s="413">
        <f>[11]Berechnung2!E41</f>
        <v>0</v>
      </c>
      <c r="F96" s="413">
        <f>[11]Berechnung2!F41</f>
        <v>0</v>
      </c>
      <c r="G96" s="413">
        <f>[11]Berechnung2!G41</f>
        <v>0</v>
      </c>
      <c r="H96" s="413">
        <f>[11]Berechnung2!H41</f>
        <v>0</v>
      </c>
      <c r="I96" s="413">
        <f>[11]Berechnung2!I41</f>
        <v>0</v>
      </c>
      <c r="J96" s="413">
        <f>[11]Berechnung2!J41</f>
        <v>0</v>
      </c>
      <c r="K96" s="411">
        <f>[11]Berechnung2!K41</f>
        <v>0</v>
      </c>
      <c r="L96" s="411">
        <f>[11]Berechnung2!L41</f>
        <v>0</v>
      </c>
      <c r="M96" s="411">
        <f>[11]Berechnung2!M41</f>
        <v>0</v>
      </c>
      <c r="N96" s="411">
        <f>[11]Berechnung2!N41</f>
        <v>0</v>
      </c>
      <c r="O96" s="361"/>
      <c r="P96" s="361"/>
      <c r="Z96" s="356"/>
    </row>
    <row r="97" spans="1:26" ht="14.25" hidden="1" customHeight="1" x14ac:dyDescent="0.2">
      <c r="A97" s="361" t="str">
        <f>[11]Berechnung2!B42</f>
        <v>wenn sich Minuswerte berechnen</v>
      </c>
      <c r="C97" s="361">
        <f>[11]Berechnung2!C42</f>
        <v>0</v>
      </c>
      <c r="D97" s="361" t="str">
        <f>[11]Berechnung2!D42</f>
        <v>inkorrekt</v>
      </c>
      <c r="E97" s="413" t="str">
        <f>[11]Berechnung2!E42</f>
        <v>&lt;</v>
      </c>
      <c r="F97" s="413">
        <f>[11]Berechnung2!F42</f>
        <v>0</v>
      </c>
      <c r="G97" s="413">
        <f>[11]Berechnung2!G42</f>
        <v>0</v>
      </c>
      <c r="H97" s="413">
        <f>[11]Berechnung2!H42</f>
        <v>0</v>
      </c>
      <c r="I97" s="413">
        <f>[11]Berechnung2!I42</f>
        <v>0</v>
      </c>
      <c r="J97" s="413">
        <f>[11]Berechnung2!J42</f>
        <v>0</v>
      </c>
      <c r="K97" s="411">
        <f>[11]Berechnung2!K42</f>
        <v>0</v>
      </c>
      <c r="L97" s="411" t="str">
        <f>[11]Berechnung2!L42</f>
        <v>Zahlen in Spalte O dürfen keine negativen Werte annehmen</v>
      </c>
      <c r="M97" s="411">
        <f>[11]Berechnung2!M42</f>
        <v>0</v>
      </c>
      <c r="N97" s="411"/>
      <c r="O97" s="361"/>
      <c r="P97" s="361"/>
      <c r="Z97" s="356"/>
    </row>
    <row r="98" spans="1:26" ht="14.25" hidden="1" customHeight="1" x14ac:dyDescent="0.2">
      <c r="A98" s="361">
        <f>[11]Berechnung2!B43</f>
        <v>0</v>
      </c>
      <c r="C98" s="361">
        <f>[11]Berechnung2!C43</f>
        <v>0</v>
      </c>
      <c r="D98" s="361">
        <f>[11]Berechnung2!D43</f>
        <v>0</v>
      </c>
      <c r="E98" s="413">
        <f>[11]Berechnung2!E43</f>
        <v>0</v>
      </c>
      <c r="F98" s="413">
        <f>[11]Berechnung2!F43</f>
        <v>0</v>
      </c>
      <c r="G98" s="413">
        <f>[11]Berechnung2!G43</f>
        <v>0</v>
      </c>
      <c r="H98" s="413">
        <f>[11]Berechnung2!H43</f>
        <v>0</v>
      </c>
      <c r="I98" s="413">
        <f>[11]Berechnung2!I43</f>
        <v>0</v>
      </c>
      <c r="J98" s="413">
        <f>[11]Berechnung2!J43</f>
        <v>0</v>
      </c>
      <c r="K98" s="411">
        <f>[11]Berechnung2!K43</f>
        <v>0</v>
      </c>
      <c r="L98" s="411">
        <f>[11]Berechnung2!L43</f>
        <v>0</v>
      </c>
      <c r="M98" s="411">
        <f>[11]Berechnung2!M43</f>
        <v>0</v>
      </c>
      <c r="N98" s="411">
        <f>[11]Berechnung2!N43</f>
        <v>0</v>
      </c>
      <c r="O98" s="361"/>
      <c r="P98" s="361"/>
      <c r="Z98" s="356"/>
    </row>
    <row r="99" spans="1:26" ht="14.25" hidden="1" customHeight="1" x14ac:dyDescent="0.2">
      <c r="A99" s="361" t="str">
        <f>[11]Berechnung2!B46</f>
        <v>DFS</v>
      </c>
      <c r="C99" s="361">
        <f>[11]Berechnung2!C46</f>
        <v>0</v>
      </c>
      <c r="D99" s="361">
        <f>[11]Berechnung2!D46</f>
        <v>0</v>
      </c>
      <c r="E99" s="361" t="str">
        <f>[11]Berechnung2!E46</f>
        <v>von</v>
      </c>
      <c r="F99" s="361">
        <f>[11]Berechnung2!F46</f>
        <v>0</v>
      </c>
      <c r="G99" s="361" t="str">
        <f>[11]Berechnung2!G46</f>
        <v>untere Grenze</v>
      </c>
      <c r="H99" s="361">
        <f>[11]Berechnung2!H46</f>
        <v>0</v>
      </c>
      <c r="I99" s="361">
        <f>[11]Berechnung2!I46</f>
        <v>0</v>
      </c>
      <c r="J99" s="361" t="str">
        <f>[11]Berechnung2!J46</f>
        <v>obere Grenze</v>
      </c>
      <c r="K99" s="361">
        <f>[11]Berechnung2!K46</f>
        <v>0</v>
      </c>
      <c r="L99" s="361">
        <f>[11]Berechnung2!L46</f>
        <v>0</v>
      </c>
      <c r="M99" s="414"/>
      <c r="N99" s="361">
        <f>[11]Berechnung2!M46</f>
        <v>0</v>
      </c>
      <c r="O99" s="361"/>
      <c r="P99" s="361"/>
      <c r="Z99" s="356"/>
    </row>
    <row r="100" spans="1:26" ht="14.25" hidden="1" customHeight="1" x14ac:dyDescent="0.2">
      <c r="A100" s="361"/>
      <c r="C100" s="361"/>
      <c r="D100" s="361"/>
      <c r="E100" s="361"/>
      <c r="F100" s="361"/>
      <c r="G100" s="415"/>
      <c r="H100" s="415"/>
      <c r="I100" s="361"/>
      <c r="J100" s="415"/>
      <c r="K100" s="361"/>
      <c r="L100" s="361"/>
      <c r="M100" s="414"/>
      <c r="N100" s="361">
        <f>[11]Berechnung2!M45</f>
        <v>0</v>
      </c>
      <c r="O100" s="361"/>
      <c r="P100" s="361"/>
      <c r="Z100" s="356"/>
    </row>
    <row r="101" spans="1:26" ht="14.25" hidden="1" customHeight="1" x14ac:dyDescent="0.2">
      <c r="A101" s="361"/>
      <c r="C101" s="361"/>
      <c r="D101" s="361"/>
      <c r="E101" s="361"/>
      <c r="F101" s="361"/>
      <c r="G101" s="415"/>
      <c r="H101" s="415"/>
      <c r="I101" s="361"/>
      <c r="J101" s="415"/>
      <c r="K101" s="361"/>
      <c r="L101" s="361"/>
      <c r="M101" s="414"/>
      <c r="N101" s="361" t="e">
        <f>[11]Berechnung2!#REF!</f>
        <v>#REF!</v>
      </c>
      <c r="O101" s="361"/>
      <c r="P101" s="361"/>
      <c r="Z101" s="356"/>
    </row>
    <row r="102" spans="1:26" ht="14.25" hidden="1" customHeight="1" x14ac:dyDescent="0.2">
      <c r="A102" s="361" t="str">
        <f>[11]Berechnung2!B47</f>
        <v>2012,</v>
      </c>
      <c r="C102" s="361">
        <f>[11]Berechnung2!C47</f>
        <v>0</v>
      </c>
      <c r="D102" s="361">
        <f>[11]Berechnung2!D47</f>
        <v>0</v>
      </c>
      <c r="E102" s="361">
        <f>[11]Berechnung2!E47</f>
        <v>0</v>
      </c>
      <c r="F102" s="361">
        <f>[11]Berechnung2!F47</f>
        <v>0.49998999999999999</v>
      </c>
      <c r="G102" s="415">
        <f>[11]Berechnung2!G47</f>
        <v>0.49998999999999999</v>
      </c>
      <c r="H102" s="415">
        <f>[11]Berechnung2!H47</f>
        <v>0</v>
      </c>
      <c r="I102" s="361">
        <f>[11]Berechnung2!I47</f>
        <v>0.90000999999999998</v>
      </c>
      <c r="J102" s="415">
        <f>[11]Berechnung2!J47</f>
        <v>0.90000999999999998</v>
      </c>
      <c r="K102" s="361">
        <f>[11]Berechnung2!K47</f>
        <v>0</v>
      </c>
      <c r="L102" s="361" t="str">
        <f>[11]Berechnung2!L47</f>
        <v>DFS auffällig niedrig oder hoch</v>
      </c>
      <c r="M102" s="414"/>
      <c r="N102" s="361" t="str">
        <f>[11]Berechnung2!M47</f>
        <v>DFS auffällig niedrig oder hoch</v>
      </c>
      <c r="O102" s="361"/>
      <c r="P102" s="361"/>
      <c r="Z102" s="356"/>
    </row>
    <row r="103" spans="1:26" ht="14.25" hidden="1" customHeight="1" x14ac:dyDescent="0.2">
      <c r="A103" s="361" t="str">
        <f>[11]Berechnung2!B48</f>
        <v xml:space="preserve">2013, </v>
      </c>
      <c r="C103" s="361">
        <f>[11]Berechnung2!C48</f>
        <v>0</v>
      </c>
      <c r="D103" s="361">
        <f>[11]Berechnung2!D48</f>
        <v>0</v>
      </c>
      <c r="E103" s="361">
        <f>[11]Berechnung2!E48</f>
        <v>0</v>
      </c>
      <c r="F103" s="361">
        <f>[11]Berechnung2!F48</f>
        <v>0.54998999999999998</v>
      </c>
      <c r="G103" s="415">
        <f>[11]Berechnung2!G48</f>
        <v>0.54998999999999998</v>
      </c>
      <c r="H103" s="415">
        <f>[11]Berechnung2!H48</f>
        <v>0</v>
      </c>
      <c r="I103" s="361">
        <f>[11]Berechnung2!I48</f>
        <v>0.90000999999999998</v>
      </c>
      <c r="J103" s="415">
        <f>[11]Berechnung2!J48</f>
        <v>0.90000999999999998</v>
      </c>
      <c r="K103" s="361">
        <f>[11]Berechnung2!K48</f>
        <v>0</v>
      </c>
      <c r="L103" s="361" t="str">
        <f>[11]Berechnung2!L48</f>
        <v>DFS auffällig niedrig oder hoch</v>
      </c>
      <c r="M103" s="414"/>
      <c r="N103" s="361" t="str">
        <f>[11]Berechnung2!M48</f>
        <v>DFS auffällig niedrig oder hoch</v>
      </c>
      <c r="O103" s="361"/>
      <c r="P103" s="361"/>
      <c r="Z103" s="356"/>
    </row>
    <row r="104" spans="1:26" ht="14.25" hidden="1" customHeight="1" x14ac:dyDescent="0.2">
      <c r="A104" s="361" t="str">
        <f>[11]Berechnung2!B49</f>
        <v xml:space="preserve">2014, </v>
      </c>
      <c r="C104" s="361">
        <f>[11]Berechnung2!C49</f>
        <v>0</v>
      </c>
      <c r="D104" s="361">
        <f>[11]Berechnung2!D49</f>
        <v>0</v>
      </c>
      <c r="E104" s="361">
        <f>[11]Berechnung2!E49</f>
        <v>0</v>
      </c>
      <c r="F104" s="361">
        <f>[11]Berechnung2!F49</f>
        <v>0.59999000000000002</v>
      </c>
      <c r="G104" s="415">
        <f>[11]Berechnung2!G49</f>
        <v>0.59999000000000002</v>
      </c>
      <c r="H104" s="415">
        <f>[11]Berechnung2!H49</f>
        <v>0</v>
      </c>
      <c r="I104" s="361">
        <f>[11]Berechnung2!I49</f>
        <v>0.95001000000000002</v>
      </c>
      <c r="J104" s="415">
        <f>[11]Berechnung2!J49</f>
        <v>0.95001000000000002</v>
      </c>
      <c r="K104" s="361">
        <f>[11]Berechnung2!K49</f>
        <v>0</v>
      </c>
      <c r="L104" s="361" t="str">
        <f>[11]Berechnung2!L49</f>
        <v>DFS auffällig niedrig oder hoch</v>
      </c>
      <c r="M104" s="414"/>
      <c r="N104" s="361" t="str">
        <f>[11]Berechnung2!M49</f>
        <v>DFS auffällig niedrig oder hoch</v>
      </c>
      <c r="O104" s="361"/>
      <c r="P104" s="361"/>
      <c r="Z104" s="356"/>
    </row>
    <row r="105" spans="1:26" ht="14.25" hidden="1" customHeight="1" x14ac:dyDescent="0.2">
      <c r="A105" s="361" t="str">
        <f>[11]Berechnung2!B50</f>
        <v xml:space="preserve">2015, </v>
      </c>
      <c r="C105" s="361">
        <f>[11]Berechnung2!C50</f>
        <v>0</v>
      </c>
      <c r="D105" s="361">
        <f>[11]Berechnung2!D50</f>
        <v>0</v>
      </c>
      <c r="E105" s="361">
        <f>[11]Berechnung2!E50</f>
        <v>0</v>
      </c>
      <c r="F105" s="361">
        <f>[11]Berechnung2!F50</f>
        <v>0.64998999999999996</v>
      </c>
      <c r="G105" s="415">
        <f>[11]Berechnung2!G50</f>
        <v>0.64998999999999996</v>
      </c>
      <c r="H105" s="415">
        <f>[11]Berechnung2!H50</f>
        <v>0</v>
      </c>
      <c r="I105" s="361">
        <f>[11]Berechnung2!I50</f>
        <v>0.95001000000000002</v>
      </c>
      <c r="J105" s="415">
        <f>[11]Berechnung2!J50</f>
        <v>0.95001000000000002</v>
      </c>
      <c r="K105" s="361">
        <f>[11]Berechnung2!K50</f>
        <v>0</v>
      </c>
      <c r="L105" s="361" t="str">
        <f>[11]Berechnung2!L50</f>
        <v>DFS auffällig niedrig oder hoch</v>
      </c>
      <c r="M105" s="414"/>
      <c r="N105" s="361" t="str">
        <f>[11]Berechnung2!M50</f>
        <v>DFS auffällig niedrig oder hoch</v>
      </c>
      <c r="O105" s="361"/>
      <c r="P105" s="361"/>
      <c r="Z105" s="356"/>
    </row>
    <row r="106" spans="1:26" ht="14.25" hidden="1" customHeight="1" x14ac:dyDescent="0.2">
      <c r="A106" s="361" t="str">
        <f>[11]Berechnung2!B51</f>
        <v xml:space="preserve">2016, </v>
      </c>
      <c r="C106" s="361">
        <f>[11]Berechnung2!C51</f>
        <v>0</v>
      </c>
      <c r="D106" s="361">
        <f>[11]Berechnung2!D51</f>
        <v>0</v>
      </c>
      <c r="E106" s="361">
        <f>[11]Berechnung2!E51</f>
        <v>0</v>
      </c>
      <c r="F106" s="361">
        <f>[11]Berechnung2!F51</f>
        <v>0.79998999999999998</v>
      </c>
      <c r="G106" s="415">
        <f>[11]Berechnung2!G51</f>
        <v>0.79998999999999998</v>
      </c>
      <c r="H106" s="415">
        <f>[11]Berechnung2!H51</f>
        <v>0</v>
      </c>
      <c r="I106" s="361">
        <f>[11]Berechnung2!I51</f>
        <v>0.99000999999999995</v>
      </c>
      <c r="J106" s="415">
        <f>[11]Berechnung2!J51</f>
        <v>0.99000999999999995</v>
      </c>
      <c r="K106" s="361">
        <f>[11]Berechnung2!K51</f>
        <v>0</v>
      </c>
      <c r="L106" s="361" t="str">
        <f>[11]Berechnung2!L51</f>
        <v>DFS auffällig niedrig oder hoch</v>
      </c>
      <c r="M106" s="414"/>
      <c r="N106" s="361" t="str">
        <f>[11]Berechnung2!M51</f>
        <v>DFS auffällig niedrig oder hoch</v>
      </c>
      <c r="O106" s="361"/>
      <c r="P106" s="361"/>
      <c r="Z106" s="356"/>
    </row>
    <row r="107" spans="1:26" ht="14.25" hidden="1" customHeight="1" x14ac:dyDescent="0.2">
      <c r="A107" s="361">
        <f>[11]Berechnung2!B52</f>
        <v>0</v>
      </c>
      <c r="C107" s="361">
        <f>[11]Berechnung2!D52</f>
        <v>0</v>
      </c>
      <c r="D107" s="361">
        <f>[11]Berechnung2!E52</f>
        <v>0</v>
      </c>
      <c r="E107" s="361">
        <f>[11]Berechnung2!E52</f>
        <v>0</v>
      </c>
      <c r="F107" s="361">
        <f>[11]Berechnung2!F52</f>
        <v>0</v>
      </c>
      <c r="G107" s="361">
        <f>[11]Berechnung2!G52</f>
        <v>0</v>
      </c>
      <c r="H107" s="361">
        <f>[11]Berechnung2!H52</f>
        <v>0</v>
      </c>
      <c r="I107" s="361">
        <f>[11]Berechnung2!I52</f>
        <v>0</v>
      </c>
      <c r="J107" s="415">
        <f>[11]Berechnung2!J52</f>
        <v>0</v>
      </c>
      <c r="K107" s="361">
        <f>[11]Berechnung2!K52</f>
        <v>0</v>
      </c>
      <c r="L107" s="361">
        <f>[11]Berechnung2!L52</f>
        <v>0</v>
      </c>
      <c r="M107" s="414"/>
      <c r="N107" s="361">
        <f>[11]Berechnung2!M52</f>
        <v>0</v>
      </c>
      <c r="O107" s="361"/>
      <c r="P107" s="361"/>
      <c r="Z107" s="356"/>
    </row>
    <row r="108" spans="1:26" ht="14.25" hidden="1" customHeight="1" x14ac:dyDescent="0.2">
      <c r="A108" s="361" t="str">
        <f>[11]Berechnung2!B55</f>
        <v>OAS</v>
      </c>
      <c r="C108" s="361">
        <f>[11]Berechnung2!D55</f>
        <v>0</v>
      </c>
      <c r="D108" s="361">
        <f>[11]Berechnung2!E55</f>
        <v>0</v>
      </c>
      <c r="E108" s="361">
        <f>[11]Berechnung2!E55</f>
        <v>0</v>
      </c>
      <c r="F108" s="361">
        <f>[11]Berechnung2!F55</f>
        <v>0</v>
      </c>
      <c r="G108" s="361" t="str">
        <f>[11]Berechnung2!G55</f>
        <v>untere Grenze</v>
      </c>
      <c r="H108" s="361">
        <f>[11]Berechnung2!H55</f>
        <v>0</v>
      </c>
      <c r="I108" s="361">
        <f>[11]Berechnung2!I55</f>
        <v>0</v>
      </c>
      <c r="J108" s="361" t="str">
        <f>[11]Berechnung2!J55</f>
        <v>obere Grenze</v>
      </c>
      <c r="K108" s="361">
        <f>[11]Berechnung2!K53</f>
        <v>0</v>
      </c>
      <c r="L108" s="361">
        <f>[11]Berechnung2!L53</f>
        <v>0</v>
      </c>
      <c r="M108" s="414"/>
      <c r="N108" s="361">
        <f>[11]Berechnung2!M53</f>
        <v>0</v>
      </c>
      <c r="O108" s="361"/>
      <c r="P108" s="361"/>
      <c r="Z108" s="356"/>
    </row>
    <row r="109" spans="1:26" ht="14.25" hidden="1" customHeight="1" x14ac:dyDescent="0.2">
      <c r="A109" s="361"/>
      <c r="C109" s="361"/>
      <c r="D109" s="361"/>
      <c r="E109" s="361"/>
      <c r="F109" s="361"/>
      <c r="G109" s="415"/>
      <c r="H109" s="415"/>
      <c r="I109" s="361"/>
      <c r="J109" s="415"/>
      <c r="K109" s="361"/>
      <c r="L109" s="361"/>
      <c r="M109" s="414"/>
      <c r="N109" s="361">
        <f>[11]Berechnung2!M54</f>
        <v>0</v>
      </c>
      <c r="O109" s="361"/>
      <c r="P109" s="361"/>
      <c r="Z109" s="356"/>
    </row>
    <row r="110" spans="1:26" ht="14.25" hidden="1" customHeight="1" x14ac:dyDescent="0.2">
      <c r="A110" s="361"/>
      <c r="C110" s="361"/>
      <c r="D110" s="361"/>
      <c r="E110" s="361"/>
      <c r="F110" s="361"/>
      <c r="G110" s="415"/>
      <c r="H110" s="415"/>
      <c r="I110" s="361"/>
      <c r="J110" s="415"/>
      <c r="K110" s="361"/>
      <c r="L110" s="361"/>
      <c r="M110" s="414"/>
      <c r="N110" s="361">
        <f>[11]Berechnung2!M55</f>
        <v>0</v>
      </c>
      <c r="O110" s="361"/>
      <c r="P110" s="361"/>
      <c r="Z110" s="356"/>
    </row>
    <row r="111" spans="1:26" ht="14.25" hidden="1" customHeight="1" x14ac:dyDescent="0.2">
      <c r="A111" s="361" t="str">
        <f>[11]Berechnung2!B56</f>
        <v>2012,</v>
      </c>
      <c r="C111" s="361">
        <f>[11]Berechnung2!C56</f>
        <v>0</v>
      </c>
      <c r="D111" s="361">
        <f>[11]Berechnung2!D56</f>
        <v>0</v>
      </c>
      <c r="E111" s="361">
        <f>[11]Berechnung2!E56</f>
        <v>0</v>
      </c>
      <c r="F111" s="361">
        <f>[11]Berechnung2!F56</f>
        <v>0.64998999999999996</v>
      </c>
      <c r="G111" s="415">
        <f>[11]Berechnung2!G56</f>
        <v>0.64998999999999996</v>
      </c>
      <c r="H111" s="415">
        <f>[11]Berechnung2!H56</f>
        <v>0</v>
      </c>
      <c r="I111" s="361">
        <f>[11]Berechnung2!I56</f>
        <v>0.95001000000000002</v>
      </c>
      <c r="J111" s="415">
        <f>[11]Berechnung2!J56</f>
        <v>0.95001000000000002</v>
      </c>
      <c r="K111" s="361">
        <f>[11]Berechnung2!K56</f>
        <v>0</v>
      </c>
      <c r="L111" s="361" t="str">
        <f>[11]Berechnung2!L56</f>
        <v>OAS auffällig niedrig oder hoch</v>
      </c>
      <c r="M111" s="414"/>
      <c r="N111" s="361" t="str">
        <f>[11]Berechnung2!M56</f>
        <v>OAS auffällig niedrig oder hoch</v>
      </c>
      <c r="O111" s="361"/>
      <c r="P111" s="361"/>
      <c r="Z111" s="356"/>
    </row>
    <row r="112" spans="1:26" ht="14.25" hidden="1" customHeight="1" x14ac:dyDescent="0.2">
      <c r="A112" s="361" t="str">
        <f>[11]Berechnung2!B57</f>
        <v xml:space="preserve">2013, </v>
      </c>
      <c r="C112" s="361">
        <f>[11]Berechnung2!C57</f>
        <v>0</v>
      </c>
      <c r="D112" s="361">
        <f>[11]Berechnung2!D57</f>
        <v>0</v>
      </c>
      <c r="E112" s="361">
        <f>[11]Berechnung2!E57</f>
        <v>0</v>
      </c>
      <c r="F112" s="361">
        <f>[11]Berechnung2!F57</f>
        <v>0.64998999999999996</v>
      </c>
      <c r="G112" s="415">
        <f>[11]Berechnung2!G57</f>
        <v>0.64998999999999996</v>
      </c>
      <c r="H112" s="415">
        <f>[11]Berechnung2!H57</f>
        <v>0</v>
      </c>
      <c r="I112" s="361">
        <f>[11]Berechnung2!I57</f>
        <v>0.95001000000000002</v>
      </c>
      <c r="J112" s="415">
        <f>[11]Berechnung2!J57</f>
        <v>0.95001000000000002</v>
      </c>
      <c r="K112" s="361">
        <f>[11]Berechnung2!K57</f>
        <v>0</v>
      </c>
      <c r="L112" s="361" t="str">
        <f>[11]Berechnung2!L57</f>
        <v>OAS auffällig niedrig oder hoch</v>
      </c>
      <c r="M112" s="414"/>
      <c r="N112" s="361" t="str">
        <f>[11]Berechnung2!M57</f>
        <v>OAS auffällig niedrig oder hoch</v>
      </c>
      <c r="O112" s="361"/>
      <c r="P112" s="361"/>
      <c r="Z112" s="356"/>
    </row>
    <row r="113" spans="1:26" ht="14.25" hidden="1" customHeight="1" x14ac:dyDescent="0.2">
      <c r="A113" s="361" t="str">
        <f>[11]Berechnung2!B58</f>
        <v xml:space="preserve">2014, </v>
      </c>
      <c r="C113" s="361">
        <f>[11]Berechnung2!C58</f>
        <v>0</v>
      </c>
      <c r="D113" s="361">
        <f>[11]Berechnung2!D58</f>
        <v>0</v>
      </c>
      <c r="E113" s="361">
        <f>[11]Berechnung2!E58</f>
        <v>0</v>
      </c>
      <c r="F113" s="361">
        <f>[11]Berechnung2!F58</f>
        <v>0.69999</v>
      </c>
      <c r="G113" s="415">
        <f>[11]Berechnung2!G58</f>
        <v>0.69999</v>
      </c>
      <c r="H113" s="415">
        <f>[11]Berechnung2!H58</f>
        <v>0</v>
      </c>
      <c r="I113" s="361">
        <f>[11]Berechnung2!I58</f>
        <v>0.99000999999999995</v>
      </c>
      <c r="J113" s="415">
        <f>[11]Berechnung2!J58</f>
        <v>0.99000999999999995</v>
      </c>
      <c r="K113" s="361">
        <f>[11]Berechnung2!K58</f>
        <v>0</v>
      </c>
      <c r="L113" s="361" t="str">
        <f>[11]Berechnung2!L58</f>
        <v>OAS auffällig niedrig oder hoch</v>
      </c>
      <c r="M113" s="414"/>
      <c r="N113" s="361" t="str">
        <f>[11]Berechnung2!M58</f>
        <v>OAS auffällig niedrig oder hoch</v>
      </c>
      <c r="O113" s="361"/>
      <c r="P113" s="361"/>
      <c r="Z113" s="356"/>
    </row>
    <row r="114" spans="1:26" ht="14.25" hidden="1" customHeight="1" x14ac:dyDescent="0.2">
      <c r="A114" s="361" t="str">
        <f>[11]Berechnung2!B59</f>
        <v xml:space="preserve">2015, </v>
      </c>
      <c r="C114" s="361">
        <f>[11]Berechnung2!C59</f>
        <v>0</v>
      </c>
      <c r="D114" s="361">
        <f>[11]Berechnung2!D59</f>
        <v>0</v>
      </c>
      <c r="E114" s="361">
        <f>[11]Berechnung2!E59</f>
        <v>0</v>
      </c>
      <c r="F114" s="361">
        <f>[11]Berechnung2!F59</f>
        <v>0.79998999999999998</v>
      </c>
      <c r="G114" s="415">
        <f>[11]Berechnung2!G59</f>
        <v>0.79998999999999998</v>
      </c>
      <c r="H114" s="415">
        <f>[11]Berechnung2!H59</f>
        <v>0</v>
      </c>
      <c r="I114" s="361">
        <f>[11]Berechnung2!I59</f>
        <v>0.99000999999999995</v>
      </c>
      <c r="J114" s="415">
        <f>[11]Berechnung2!J59</f>
        <v>0.99000999999999995</v>
      </c>
      <c r="K114" s="361">
        <f>[11]Berechnung2!K59</f>
        <v>0</v>
      </c>
      <c r="L114" s="361" t="str">
        <f>[11]Berechnung2!L59</f>
        <v>OAS auffällig niedrig oder hoch</v>
      </c>
      <c r="M114" s="414"/>
      <c r="N114" s="361" t="str">
        <f>[11]Berechnung2!M59</f>
        <v>OAS auffällig niedrig oder hoch</v>
      </c>
      <c r="O114" s="361"/>
      <c r="P114" s="361"/>
      <c r="Z114" s="356"/>
    </row>
    <row r="115" spans="1:26" ht="14.25" hidden="1" customHeight="1" x14ac:dyDescent="0.2">
      <c r="A115" s="361" t="str">
        <f>[11]Berechnung2!B60</f>
        <v xml:space="preserve">2016, </v>
      </c>
      <c r="C115" s="361">
        <f>[11]Berechnung2!C60</f>
        <v>0</v>
      </c>
      <c r="D115" s="361">
        <f>[11]Berechnung2!D60</f>
        <v>0</v>
      </c>
      <c r="E115" s="361">
        <f>[11]Berechnung2!E60</f>
        <v>0</v>
      </c>
      <c r="F115" s="361">
        <f>[11]Berechnung2!F60</f>
        <v>0.89998999999999996</v>
      </c>
      <c r="G115" s="415">
        <f>[11]Berechnung2!G60</f>
        <v>0.89998999999999996</v>
      </c>
      <c r="H115" s="415">
        <f>[11]Berechnung2!H60</f>
        <v>0</v>
      </c>
      <c r="I115" s="361">
        <f>[11]Berechnung2!I60</f>
        <v>0.99000999999999995</v>
      </c>
      <c r="J115" s="415">
        <f>[11]Berechnung2!J60</f>
        <v>0.99000999999999995</v>
      </c>
      <c r="K115" s="361">
        <f>[11]Berechnung2!K60</f>
        <v>0</v>
      </c>
      <c r="L115" s="361" t="str">
        <f>[11]Berechnung2!L60</f>
        <v>OAS auffällig niedrig oder hoch</v>
      </c>
      <c r="M115" s="414"/>
      <c r="N115" s="361" t="str">
        <f>[11]Berechnung2!M60</f>
        <v>OAS auffällig niedrig oder hoch</v>
      </c>
      <c r="O115" s="361"/>
      <c r="P115" s="361"/>
      <c r="Z115" s="356"/>
    </row>
    <row r="116" spans="1:26" ht="39" customHeight="1" x14ac:dyDescent="0.25">
      <c r="A116" s="2503"/>
      <c r="B116" s="2503"/>
      <c r="C116" s="2503"/>
      <c r="D116" s="2503"/>
      <c r="E116" s="2503"/>
      <c r="F116" s="2503"/>
      <c r="G116" s="2503"/>
      <c r="H116" s="2503"/>
      <c r="I116" s="2503"/>
      <c r="J116" s="2503"/>
      <c r="K116" s="2503"/>
      <c r="L116" s="2503"/>
      <c r="M116" s="2503"/>
      <c r="N116" s="1313"/>
      <c r="O116" s="2503"/>
      <c r="P116" s="2503"/>
      <c r="Q116" s="2503"/>
      <c r="R116" s="2503"/>
      <c r="S116" s="2503"/>
      <c r="T116" s="2503"/>
      <c r="U116" s="2503"/>
      <c r="V116" s="2503"/>
      <c r="W116" s="2503"/>
      <c r="X116" s="2503"/>
      <c r="Y116" s="2503"/>
      <c r="Z116" s="2503"/>
    </row>
    <row r="117" spans="1:26" ht="14.25" customHeight="1" x14ac:dyDescent="0.2">
      <c r="Z117" s="356"/>
    </row>
    <row r="118" spans="1:26" ht="14.25" customHeight="1" x14ac:dyDescent="0.2">
      <c r="Z118" s="356"/>
    </row>
    <row r="119" spans="1:26" ht="14.25" customHeight="1" x14ac:dyDescent="0.2">
      <c r="Z119" s="356"/>
    </row>
  </sheetData>
  <sheetProtection algorithmName="SHA-512" hashValue="+i0RZylV+tQvr1ZQSPFspkjLxwT0O3YdKuIgJubrlOoDFUFYYgj2qNlyxYOWGAqu7KhB+lgjUPPRQE0VaJ0r9g==" saltValue="TnwKPqfkgtn74ozIMoWwJA==" spinCount="100000" sheet="1" selectLockedCells="1"/>
  <dataConsolidate/>
  <mergeCells count="106">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2:Z42"/>
    <mergeCell ref="B60:D60"/>
    <mergeCell ref="E60:G60"/>
    <mergeCell ref="H60:Z60"/>
    <mergeCell ref="A21:A22"/>
    <mergeCell ref="B21:B22"/>
    <mergeCell ref="C21:C22"/>
    <mergeCell ref="F6:W6"/>
    <mergeCell ref="F8:J8"/>
    <mergeCell ref="T8:W8"/>
    <mergeCell ref="A11:Z11"/>
    <mergeCell ref="B13:F13"/>
    <mergeCell ref="G13:K13"/>
    <mergeCell ref="L13:R13"/>
    <mergeCell ref="S13:V13"/>
    <mergeCell ref="W13:Z13"/>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A17:Z17"/>
    <mergeCell ref="B61:D61"/>
    <mergeCell ref="E61:G61"/>
    <mergeCell ref="A36:Z36"/>
    <mergeCell ref="A37:Z37"/>
    <mergeCell ref="A38:Z38"/>
    <mergeCell ref="A39:Z39"/>
    <mergeCell ref="A40:Z40"/>
    <mergeCell ref="A41:Z41"/>
    <mergeCell ref="B47:AC47"/>
    <mergeCell ref="A43:Z43"/>
    <mergeCell ref="B65:D65"/>
    <mergeCell ref="E65:G65"/>
    <mergeCell ref="B66:D66"/>
    <mergeCell ref="E66:G66"/>
    <mergeCell ref="B67:D67"/>
    <mergeCell ref="E67:G67"/>
    <mergeCell ref="B62:D62"/>
    <mergeCell ref="E62:G62"/>
    <mergeCell ref="B63:D63"/>
    <mergeCell ref="E63:G63"/>
    <mergeCell ref="B64:D64"/>
    <mergeCell ref="E64:G64"/>
    <mergeCell ref="B72:D72"/>
    <mergeCell ref="E72:G72"/>
    <mergeCell ref="B73:D73"/>
    <mergeCell ref="E73:G73"/>
    <mergeCell ref="B68:D68"/>
    <mergeCell ref="E68:G68"/>
    <mergeCell ref="B69:D69"/>
    <mergeCell ref="E69:G69"/>
    <mergeCell ref="B70:D70"/>
    <mergeCell ref="E70:G70"/>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s>
  <conditionalFormatting sqref="B23:B28">
    <cfRule type="expression" dxfId="267" priority="52" stopIfTrue="1">
      <formula>OR(A23="nicht relevant",A23="EZ")</formula>
    </cfRule>
  </conditionalFormatting>
  <conditionalFormatting sqref="J23:L26 D23:G28">
    <cfRule type="expression" dxfId="266" priority="51" stopIfTrue="1">
      <formula>OR($A23="nicht relevant",$A23="EZ")</formula>
    </cfRule>
    <cfRule type="expression" dxfId="265" priority="55" stopIfTrue="1">
      <formula>LEN(TRIM(D23))=0</formula>
    </cfRule>
  </conditionalFormatting>
  <conditionalFormatting sqref="I23:I26">
    <cfRule type="expression" dxfId="264" priority="53" stopIfTrue="1">
      <formula>OR($A23="nicht relevant",$A23="EZ")</formula>
    </cfRule>
    <cfRule type="expression" dxfId="263" priority="56" stopIfTrue="1">
      <formula>LEN(TRIM(I23))=0</formula>
    </cfRule>
    <cfRule type="cellIs" dxfId="262" priority="57" stopIfTrue="1" operator="greaterThan">
      <formula>$C23-$G23</formula>
    </cfRule>
  </conditionalFormatting>
  <conditionalFormatting sqref="O23:O26">
    <cfRule type="expression" dxfId="261" priority="54" stopIfTrue="1">
      <formula>OR($A23="nicht relevant",$A23="EZ")</formula>
    </cfRule>
    <cfRule type="cellIs" dxfId="260" priority="58" stopIfTrue="1" operator="lessThan">
      <formula>0</formula>
    </cfRule>
  </conditionalFormatting>
  <conditionalFormatting sqref="U23:W23 Q23">
    <cfRule type="expression" dxfId="259" priority="46" stopIfTrue="1">
      <formula>OR($A23="nicht relevant",$A23="EZ")</formula>
    </cfRule>
    <cfRule type="expression" dxfId="258" priority="47" stopIfTrue="1">
      <formula>LEN(TRIM(Q23))=0</formula>
    </cfRule>
  </conditionalFormatting>
  <conditionalFormatting sqref="R23:T23">
    <cfRule type="expression" dxfId="257" priority="48" stopIfTrue="1">
      <formula>OR($A23="nicht relevant",$A23="EZ")</formula>
    </cfRule>
    <cfRule type="expression" dxfId="256" priority="49" stopIfTrue="1">
      <formula>LEN(TRIM(R23))=0</formula>
    </cfRule>
    <cfRule type="cellIs" dxfId="255" priority="50" stopIfTrue="1" operator="greaterThan">
      <formula>$Q23</formula>
    </cfRule>
  </conditionalFormatting>
  <conditionalFormatting sqref="U24:W24 Q24">
    <cfRule type="expression" dxfId="254" priority="41" stopIfTrue="1">
      <formula>OR($A24="nicht relevant",$A24="EZ")</formula>
    </cfRule>
    <cfRule type="expression" dxfId="253" priority="42" stopIfTrue="1">
      <formula>LEN(TRIM(Q24))=0</formula>
    </cfRule>
  </conditionalFormatting>
  <conditionalFormatting sqref="R24:T24">
    <cfRule type="expression" dxfId="252" priority="43" stopIfTrue="1">
      <formula>OR($A24="nicht relevant",$A24="EZ")</formula>
    </cfRule>
    <cfRule type="expression" dxfId="251" priority="44" stopIfTrue="1">
      <formula>LEN(TRIM(R24))=0</formula>
    </cfRule>
    <cfRule type="cellIs" dxfId="250" priority="45" stopIfTrue="1" operator="greaterThan">
      <formula>$Q24</formula>
    </cfRule>
  </conditionalFormatting>
  <conditionalFormatting sqref="U25:W25 Q25">
    <cfRule type="expression" dxfId="249" priority="36" stopIfTrue="1">
      <formula>OR($A25="nicht relevant",$A25="EZ")</formula>
    </cfRule>
    <cfRule type="expression" dxfId="248" priority="37" stopIfTrue="1">
      <formula>LEN(TRIM(Q25))=0</formula>
    </cfRule>
  </conditionalFormatting>
  <conditionalFormatting sqref="R25:T25">
    <cfRule type="expression" dxfId="247" priority="38" stopIfTrue="1">
      <formula>OR($A25="nicht relevant",$A25="EZ")</formula>
    </cfRule>
    <cfRule type="expression" dxfId="246" priority="39" stopIfTrue="1">
      <formula>LEN(TRIM(R25))=0</formula>
    </cfRule>
    <cfRule type="cellIs" dxfId="245" priority="40" stopIfTrue="1" operator="greaterThan">
      <formula>$Q25</formula>
    </cfRule>
  </conditionalFormatting>
  <conditionalFormatting sqref="U26:W26 Q26">
    <cfRule type="expression" dxfId="244" priority="31" stopIfTrue="1">
      <formula>OR($A26="nicht relevant",$A26="EZ")</formula>
    </cfRule>
    <cfRule type="expression" dxfId="243" priority="32" stopIfTrue="1">
      <formula>LEN(TRIM(Q26))=0</formula>
    </cfRule>
  </conditionalFormatting>
  <conditionalFormatting sqref="R26:T26">
    <cfRule type="expression" dxfId="242" priority="33" stopIfTrue="1">
      <formula>OR($A26="nicht relevant",$A26="EZ")</formula>
    </cfRule>
    <cfRule type="expression" dxfId="241" priority="34" stopIfTrue="1">
      <formula>LEN(TRIM(R26))=0</formula>
    </cfRule>
    <cfRule type="cellIs" dxfId="240" priority="35" stopIfTrue="1" operator="greaterThan">
      <formula>$Q26</formula>
    </cfRule>
  </conditionalFormatting>
  <conditionalFormatting sqref="B13:F13">
    <cfRule type="expression" dxfId="239" priority="30" stopIfTrue="1">
      <formula>$B$13="Nicht in Ordnung"</formula>
    </cfRule>
  </conditionalFormatting>
  <conditionalFormatting sqref="B14:F14">
    <cfRule type="expression" dxfId="238" priority="29" stopIfTrue="1">
      <formula>$B$14="die inkorrekten und unvollständigen Einträge beheben"</formula>
    </cfRule>
  </conditionalFormatting>
  <conditionalFormatting sqref="M31">
    <cfRule type="cellIs" dxfId="237" priority="59" stopIfTrue="1" operator="between">
      <formula>$G$93</formula>
      <formula>$I$93</formula>
    </cfRule>
    <cfRule type="cellIs" dxfId="236" priority="60" stopIfTrue="1" operator="between">
      <formula>$H$94</formula>
      <formula>$I$94</formula>
    </cfRule>
    <cfRule type="cellIs" dxfId="235" priority="61" stopIfTrue="1" operator="equal">
      <formula>"---"</formula>
    </cfRule>
  </conditionalFormatting>
  <conditionalFormatting sqref="Y23">
    <cfRule type="expression" dxfId="234" priority="62" stopIfTrue="1">
      <formula>LEN(TRIM(Y23))=0</formula>
    </cfRule>
    <cfRule type="cellIs" dxfId="233" priority="63" stopIfTrue="1" operator="between">
      <formula>$D$102</formula>
      <formula>$F$102</formula>
    </cfRule>
    <cfRule type="cellIs" dxfId="232" priority="64" stopIfTrue="1" operator="greaterThan">
      <formula>$J102</formula>
    </cfRule>
  </conditionalFormatting>
  <conditionalFormatting sqref="Y24">
    <cfRule type="expression" dxfId="231" priority="65" stopIfTrue="1">
      <formula>LEN(TRIM(Y24))=0</formula>
    </cfRule>
    <cfRule type="cellIs" dxfId="230" priority="66" stopIfTrue="1" operator="between">
      <formula>$D$103</formula>
      <formula>$F$103</formula>
    </cfRule>
    <cfRule type="cellIs" dxfId="229" priority="67" stopIfTrue="1" operator="greaterThan">
      <formula>$J$103</formula>
    </cfRule>
  </conditionalFormatting>
  <conditionalFormatting sqref="Y25">
    <cfRule type="expression" dxfId="228" priority="68" stopIfTrue="1">
      <formula>LEN(TRIM(Y25))=0</formula>
    </cfRule>
    <cfRule type="cellIs" dxfId="227" priority="69" stopIfTrue="1" operator="between">
      <formula>$D$104</formula>
      <formula>$F$104</formula>
    </cfRule>
    <cfRule type="cellIs" dxfId="226" priority="70" stopIfTrue="1" operator="greaterThan">
      <formula>$J$104</formula>
    </cfRule>
  </conditionalFormatting>
  <conditionalFormatting sqref="Y26">
    <cfRule type="expression" dxfId="225" priority="71" stopIfTrue="1">
      <formula>LEN(TRIM(Y26))=0</formula>
    </cfRule>
    <cfRule type="cellIs" dxfId="224" priority="72" stopIfTrue="1" operator="between">
      <formula>$D$105</formula>
      <formula>$F$105</formula>
    </cfRule>
    <cfRule type="cellIs" dxfId="223" priority="73" stopIfTrue="1" operator="greaterThan">
      <formula>$J$105</formula>
    </cfRule>
  </conditionalFormatting>
  <conditionalFormatting sqref="Z23">
    <cfRule type="expression" dxfId="222" priority="74" stopIfTrue="1">
      <formula>LEN(TRIM(Z23))=0</formula>
    </cfRule>
    <cfRule type="cellIs" dxfId="221" priority="75" stopIfTrue="1" operator="between">
      <formula>$D$111</formula>
      <formula>$F$111</formula>
    </cfRule>
    <cfRule type="cellIs" dxfId="220" priority="76" stopIfTrue="1" operator="greaterThan">
      <formula>$J$111</formula>
    </cfRule>
  </conditionalFormatting>
  <conditionalFormatting sqref="Z24">
    <cfRule type="expression" dxfId="219" priority="77" stopIfTrue="1">
      <formula>LEN(TRIM(Z24))=0</formula>
    </cfRule>
    <cfRule type="cellIs" dxfId="218" priority="78" stopIfTrue="1" operator="between">
      <formula>$D$111</formula>
      <formula>$F$112</formula>
    </cfRule>
    <cfRule type="cellIs" dxfId="217" priority="79" stopIfTrue="1" operator="greaterThan">
      <formula>$J$112</formula>
    </cfRule>
  </conditionalFormatting>
  <conditionalFormatting sqref="Z25">
    <cfRule type="expression" dxfId="216" priority="80" stopIfTrue="1">
      <formula>LEN(TRIM(Z25))=0</formula>
    </cfRule>
    <cfRule type="cellIs" dxfId="215" priority="81" stopIfTrue="1" operator="between">
      <formula>$D111</formula>
      <formula>$F113</formula>
    </cfRule>
    <cfRule type="cellIs" dxfId="214" priority="82" stopIfTrue="1" operator="greaterThan">
      <formula>$J113</formula>
    </cfRule>
  </conditionalFormatting>
  <conditionalFormatting sqref="Z26">
    <cfRule type="expression" dxfId="213" priority="83" stopIfTrue="1">
      <formula>LEN(TRIM(Z26))=0</formula>
    </cfRule>
    <cfRule type="cellIs" dxfId="212" priority="84" stopIfTrue="1" operator="between">
      <formula>$D111</formula>
      <formula>$F114</formula>
    </cfRule>
    <cfRule type="cellIs" dxfId="211" priority="85" stopIfTrue="1" operator="greaterThan">
      <formula>$J114</formula>
    </cfRule>
  </conditionalFormatting>
  <conditionalFormatting sqref="M23:M26">
    <cfRule type="expression" dxfId="210" priority="216" stopIfTrue="1">
      <formula>OR($A23="nicht relevant",$A23="EZ")</formula>
    </cfRule>
    <cfRule type="expression" dxfId="209" priority="217" stopIfTrue="1">
      <formula>LEN(TRIM(M23))=0</formula>
    </cfRule>
    <cfRule type="cellIs" dxfId="208" priority="218" stopIfTrue="1" operator="between">
      <formula>$G$92</formula>
      <formula>$I$92</formula>
    </cfRule>
  </conditionalFormatting>
  <conditionalFormatting sqref="P23:P26">
    <cfRule type="expression" dxfId="207" priority="219" stopIfTrue="1">
      <formula>OR($A23="nicht relevant",$A23="EZ")</formula>
    </cfRule>
    <cfRule type="cellIs" dxfId="206" priority="220" stopIfTrue="1" operator="between">
      <formula>$G$88</formula>
      <formula>$I$88</formula>
    </cfRule>
  </conditionalFormatting>
  <conditionalFormatting sqref="C23:C28">
    <cfRule type="expression" dxfId="205" priority="221" stopIfTrue="1">
      <formula>OR($A23="nicht relevant",$A23="EZ")</formula>
    </cfRule>
    <cfRule type="cellIs" dxfId="204" priority="222" stopIfTrue="1" operator="lessThan">
      <formula>$G$90</formula>
    </cfRule>
  </conditionalFormatting>
  <conditionalFormatting sqref="B29">
    <cfRule type="expression" dxfId="203" priority="25" stopIfTrue="1">
      <formula>OR(A29="nicht relevant",A29="EZ")</formula>
    </cfRule>
  </conditionalFormatting>
  <conditionalFormatting sqref="D29:G29">
    <cfRule type="expression" dxfId="202" priority="24" stopIfTrue="1">
      <formula>OR($A29="nicht relevant",$A29="EZ")</formula>
    </cfRule>
    <cfRule type="expression" dxfId="201" priority="26" stopIfTrue="1">
      <formula>LEN(TRIM(D29))=0</formula>
    </cfRule>
  </conditionalFormatting>
  <conditionalFormatting sqref="C29">
    <cfRule type="expression" dxfId="200" priority="27" stopIfTrue="1">
      <formula>OR($A29="nicht relevant",$A29="EZ")</formula>
    </cfRule>
    <cfRule type="cellIs" dxfId="199" priority="28" stopIfTrue="1" operator="lessThan">
      <formula>$G$90</formula>
    </cfRule>
  </conditionalFormatting>
  <conditionalFormatting sqref="J27:L27">
    <cfRule type="expression" dxfId="198" priority="6" stopIfTrue="1">
      <formula>OR($A27="nicht relevant",$A27="EZ")</formula>
    </cfRule>
    <cfRule type="expression" dxfId="197" priority="9" stopIfTrue="1">
      <formula>LEN(TRIM(J27))=0</formula>
    </cfRule>
  </conditionalFormatting>
  <conditionalFormatting sqref="I27">
    <cfRule type="expression" dxfId="196" priority="7" stopIfTrue="1">
      <formula>OR($A27="nicht relevant",$A27="EZ")</formula>
    </cfRule>
    <cfRule type="expression" dxfId="195" priority="10" stopIfTrue="1">
      <formula>LEN(TRIM(I27))=0</formula>
    </cfRule>
    <cfRule type="cellIs" dxfId="194" priority="11" stopIfTrue="1" operator="greaterThan">
      <formula>$C27-$G27</formula>
    </cfRule>
  </conditionalFormatting>
  <conditionalFormatting sqref="O27">
    <cfRule type="expression" dxfId="193" priority="8" stopIfTrue="1">
      <formula>OR($A27="nicht relevant",$A27="EZ")</formula>
    </cfRule>
    <cfRule type="cellIs" dxfId="192" priority="12" stopIfTrue="1" operator="lessThan">
      <formula>0</formula>
    </cfRule>
  </conditionalFormatting>
  <conditionalFormatting sqref="U27:W27 Q27">
    <cfRule type="expression" dxfId="191" priority="1" stopIfTrue="1">
      <formula>OR($A27="nicht relevant",$A27="EZ")</formula>
    </cfRule>
    <cfRule type="expression" dxfId="190" priority="2" stopIfTrue="1">
      <formula>LEN(TRIM(Q27))=0</formula>
    </cfRule>
  </conditionalFormatting>
  <conditionalFormatting sqref="R27:T27">
    <cfRule type="expression" dxfId="189" priority="3" stopIfTrue="1">
      <formula>OR($A27="nicht relevant",$A27="EZ")</formula>
    </cfRule>
    <cfRule type="expression" dxfId="188" priority="4" stopIfTrue="1">
      <formula>LEN(TRIM(R27))=0</formula>
    </cfRule>
    <cfRule type="cellIs" dxfId="187" priority="5" stopIfTrue="1" operator="greaterThan">
      <formula>$Q27</formula>
    </cfRule>
  </conditionalFormatting>
  <conditionalFormatting sqref="Y27">
    <cfRule type="expression" dxfId="186" priority="13" stopIfTrue="1">
      <formula>LEN(TRIM(Y27))=0</formula>
    </cfRule>
    <cfRule type="cellIs" dxfId="185" priority="14" stopIfTrue="1" operator="between">
      <formula>$D$105</formula>
      <formula>$F$105</formula>
    </cfRule>
    <cfRule type="cellIs" dxfId="184" priority="15" stopIfTrue="1" operator="greaterThan">
      <formula>$J$105</formula>
    </cfRule>
  </conditionalFormatting>
  <conditionalFormatting sqref="Z27">
    <cfRule type="expression" dxfId="183" priority="16" stopIfTrue="1">
      <formula>LEN(TRIM(Z27))=0</formula>
    </cfRule>
    <cfRule type="cellIs" dxfId="182" priority="17" stopIfTrue="1" operator="between">
      <formula>$D112</formula>
      <formula>$F115</formula>
    </cfRule>
    <cfRule type="cellIs" dxfId="181" priority="18" stopIfTrue="1" operator="greaterThan">
      <formula>$J115</formula>
    </cfRule>
  </conditionalFormatting>
  <conditionalFormatting sqref="M27">
    <cfRule type="expression" dxfId="180" priority="19" stopIfTrue="1">
      <formula>OR($A27="nicht relevant",$A27="EZ")</formula>
    </cfRule>
    <cfRule type="expression" dxfId="179" priority="20" stopIfTrue="1">
      <formula>LEN(TRIM(M27))=0</formula>
    </cfRule>
    <cfRule type="cellIs" dxfId="178" priority="21" stopIfTrue="1" operator="between">
      <formula>$G$92</formula>
      <formula>$I$92</formula>
    </cfRule>
  </conditionalFormatting>
  <conditionalFormatting sqref="P27">
    <cfRule type="expression" dxfId="177" priority="22" stopIfTrue="1">
      <formula>OR($A27="nicht relevant",$A27="EZ")</formula>
    </cfRule>
    <cfRule type="cellIs" dxfId="176" priority="23" stopIfTrue="1" operator="between">
      <formula>$G$88</formula>
      <formula>$I$88</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1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1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1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1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100-000004000000}">
      <formula1>0</formula1>
      <formula2>1</formula2>
    </dataValidation>
    <dataValidation type="whole" allowBlank="1" showInputMessage="1" showErrorMessage="1" errorTitle="Eingabefehler" error="Ganze Zahl zwischen 0 und 5000 eingeben." sqref="D23:G29" xr:uid="{00000000-0002-0000-3100-000005000000}">
      <formula1>0</formula1>
      <formula2>5000</formula2>
    </dataValidation>
    <dataValidation type="whole" operator="greaterThanOrEqual" allowBlank="1" showInputMessage="1" showErrorMessage="1" errorTitle="Error" error="Minuszahlen..." sqref="C23:C29" xr:uid="{00000000-0002-0000-3100-000006000000}">
      <formula1>0</formula1>
    </dataValidation>
    <dataValidation type="whole" showInputMessage="1" showErrorMessage="1" errorTitle="Eingabefehler" error="Eingabe kann nicht größer sein als Ereignisse Spalte Q._x000a_" sqref="R23:R27" xr:uid="{00000000-0002-0000-3100-000007000000}">
      <formula1>0</formula1>
      <formula2>$Q23</formula2>
    </dataValidation>
    <dataValidation type="whole" showInputMessage="1" showErrorMessage="1" errorTitle="Eingabefehler" error="Eingabe kann nicht größer sein als Ereignisse Spalte Q." sqref="S23:T27" xr:uid="{00000000-0002-0000-3100-000008000000}">
      <formula1>0</formula1>
      <formula2>$Q23</formula2>
    </dataValidation>
    <dataValidation type="whole" showInputMessage="1" showErrorMessage="1" errorTitle="Eingabefehler" error="Anzahl Pat. im Follow-Up zu hoch." sqref="J23:J27" xr:uid="{00000000-0002-0000-3100-000009000000}">
      <formula1>0</formula1>
      <formula2>C23-G23-K23-L23</formula2>
    </dataValidation>
    <dataValidation type="whole" showInputMessage="1" showErrorMessage="1" errorTitle="Eingabefehler" error="Anzahl Pat. im Follow-Up zu hoch." sqref="K23:K27" xr:uid="{00000000-0002-0000-3100-00000A000000}">
      <formula1>0</formula1>
      <formula2>C23-G23-J23-L23</formula2>
    </dataValidation>
    <dataValidation type="whole" showInputMessage="1" showErrorMessage="1" errorTitle="Eingabefehler" error="Anzahl Pat. im Follow-Up zu hoch." sqref="L23:L27" xr:uid="{00000000-0002-0000-3100-00000B000000}">
      <formula1>0</formula1>
      <formula2>C23-G23-J23-K23</formula2>
    </dataValidation>
  </dataValidations>
  <hyperlinks>
    <hyperlink ref="AA9" location="Inhalt!A1" display="Zurück zum Inhaltsverzeichnis" xr:uid="{00000000-0004-0000-31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P121"/>
  <sheetViews>
    <sheetView showGridLines="0" showRuler="0" zoomScaleNormal="100" zoomScaleSheetLayoutView="100" workbookViewId="0">
      <selection activeCell="D23" sqref="D23"/>
    </sheetView>
  </sheetViews>
  <sheetFormatPr defaultColWidth="9" defaultRowHeight="14.25" x14ac:dyDescent="0.2"/>
  <cols>
    <col min="1" max="1" width="12" style="356" customWidth="1"/>
    <col min="2" max="2" width="4.7109375" style="356" customWidth="1"/>
    <col min="3" max="7" width="5.7109375" style="356" customWidth="1"/>
    <col min="8" max="8" width="0.42578125" style="356" customWidth="1"/>
    <col min="9" max="9" width="4.7109375" style="356" customWidth="1"/>
    <col min="10" max="12" width="5.28515625" style="356" customWidth="1"/>
    <col min="13" max="13" width="7.7109375" style="356" customWidth="1"/>
    <col min="14" max="14" width="0.42578125" style="356" customWidth="1"/>
    <col min="15" max="15" width="5.7109375" style="356" customWidth="1"/>
    <col min="16" max="16" width="6.7109375" style="356" hidden="1" customWidth="1"/>
    <col min="17" max="23" width="5.28515625" style="356" customWidth="1"/>
    <col min="24" max="24" width="0.5703125" style="356" customWidth="1"/>
    <col min="25" max="25" width="7.42578125" style="356" customWidth="1"/>
    <col min="26" max="26" width="7.42578125" style="359" customWidth="1"/>
    <col min="27" max="211" width="11.42578125" style="356" customWidth="1"/>
    <col min="212" max="16384" width="9" style="356"/>
  </cols>
  <sheetData>
    <row r="1" spans="1:41" ht="9.9499999999999993" customHeight="1" x14ac:dyDescent="0.2">
      <c r="C1" s="357"/>
      <c r="J1" s="358"/>
      <c r="K1" s="358"/>
      <c r="L1" s="358"/>
      <c r="M1" s="358"/>
      <c r="N1" s="358"/>
      <c r="O1" s="358"/>
      <c r="P1" s="358"/>
      <c r="Q1" s="358"/>
      <c r="R1" s="358"/>
    </row>
    <row r="2" spans="1:41" ht="12.95" customHeight="1" x14ac:dyDescent="0.2">
      <c r="A2" s="1272" t="s">
        <v>2685</v>
      </c>
      <c r="B2" s="372"/>
      <c r="C2" s="372"/>
      <c r="D2" s="372"/>
      <c r="E2" s="372"/>
      <c r="F2" s="372"/>
      <c r="G2" s="372"/>
      <c r="H2" s="372"/>
      <c r="I2" s="372"/>
      <c r="J2" s="1437"/>
      <c r="K2" s="1437"/>
      <c r="L2" s="1437"/>
      <c r="M2" s="1437"/>
      <c r="N2" s="1274"/>
      <c r="O2" s="1274"/>
      <c r="P2" s="1274"/>
      <c r="Q2" s="1274"/>
      <c r="R2" s="358"/>
    </row>
    <row r="3" spans="1:41" ht="16.5" x14ac:dyDescent="0.25">
      <c r="A3" s="1439" t="s">
        <v>3442</v>
      </c>
      <c r="B3" s="372"/>
      <c r="C3" s="372"/>
      <c r="D3" s="372"/>
      <c r="E3" s="372"/>
      <c r="F3" s="372"/>
      <c r="G3" s="372"/>
      <c r="H3" s="372"/>
      <c r="I3" s="372"/>
      <c r="J3" s="1437"/>
      <c r="K3" s="1437"/>
      <c r="L3" s="1437"/>
      <c r="M3" s="1437"/>
      <c r="N3" s="1274"/>
      <c r="O3" s="1274"/>
      <c r="P3" s="1274"/>
      <c r="Q3" s="1275"/>
      <c r="R3" s="1276"/>
      <c r="S3" s="1276"/>
      <c r="T3" s="1276"/>
      <c r="U3" s="1276"/>
    </row>
    <row r="4" spans="1:41" x14ac:dyDescent="0.2">
      <c r="A4" s="1277" t="s">
        <v>2535</v>
      </c>
      <c r="B4" s="360"/>
      <c r="C4" s="360"/>
      <c r="D4" s="360"/>
      <c r="E4" s="360"/>
      <c r="F4" s="360"/>
      <c r="G4" s="360"/>
      <c r="H4" s="360"/>
      <c r="I4" s="360"/>
      <c r="J4" s="1274"/>
      <c r="K4" s="1274"/>
      <c r="L4" s="1274"/>
      <c r="M4" s="1274"/>
      <c r="N4" s="1274"/>
      <c r="O4" s="1274"/>
      <c r="P4" s="1274"/>
      <c r="Q4" s="1275"/>
      <c r="R4" s="1276"/>
      <c r="S4" s="1276"/>
      <c r="T4" s="1276"/>
      <c r="U4" s="1276"/>
      <c r="AK4" s="361"/>
      <c r="AL4" s="361"/>
      <c r="AM4" s="361"/>
      <c r="AN4" s="361"/>
    </row>
    <row r="5" spans="1:41" ht="15" customHeight="1" x14ac:dyDescent="0.2">
      <c r="O5" s="358"/>
      <c r="P5" s="358"/>
      <c r="Q5" s="362"/>
      <c r="R5" s="362"/>
      <c r="S5" s="362"/>
      <c r="T5" s="362"/>
      <c r="U5" s="362"/>
      <c r="AK5" s="361"/>
      <c r="AL5" s="361"/>
      <c r="AM5" s="361"/>
      <c r="AN5" s="361"/>
    </row>
    <row r="6" spans="1:41" s="363" customFormat="1" ht="15" customHeight="1" x14ac:dyDescent="0.25">
      <c r="B6" s="431" t="s">
        <v>728</v>
      </c>
      <c r="D6" s="356"/>
      <c r="F6" s="2569" t="str">
        <f>IF([11]Basisdaten!B8=0,"",[11]Basisdaten!B8)</f>
        <v/>
      </c>
      <c r="G6" s="2570"/>
      <c r="H6" s="2571"/>
      <c r="I6" s="2571"/>
      <c r="J6" s="2571"/>
      <c r="K6" s="2571"/>
      <c r="L6" s="2571"/>
      <c r="M6" s="2571"/>
      <c r="N6" s="2571"/>
      <c r="O6" s="2572"/>
      <c r="P6" s="2572"/>
      <c r="Q6" s="2572"/>
      <c r="R6" s="2572"/>
      <c r="S6" s="2572"/>
      <c r="T6" s="2572"/>
      <c r="U6" s="2572"/>
      <c r="V6" s="2572"/>
      <c r="W6" s="2573"/>
      <c r="Z6" s="582" t="str">
        <f>Inhalt!$C$7</f>
        <v>V. OncoBox: L1.1.1 (211126)</v>
      </c>
      <c r="AA6" s="635"/>
      <c r="AB6" s="635"/>
      <c r="AC6" s="635"/>
      <c r="AD6" s="635"/>
      <c r="AE6" s="635"/>
      <c r="AK6" s="361"/>
      <c r="AL6" s="361"/>
      <c r="AM6" s="361"/>
      <c r="AN6" s="361"/>
    </row>
    <row r="7" spans="1:41" s="363" customFormat="1" ht="12.75" customHeight="1" x14ac:dyDescent="0.2">
      <c r="B7" s="432"/>
      <c r="C7" s="433"/>
      <c r="D7" s="356"/>
      <c r="E7" s="356"/>
      <c r="F7" s="356"/>
      <c r="G7" s="356"/>
      <c r="H7" s="365"/>
      <c r="I7" s="366"/>
      <c r="J7" s="366"/>
      <c r="K7" s="367"/>
      <c r="Z7" s="582" t="str">
        <f>Inhalt!$C$8</f>
        <v>V. Spezifikation: L1.1.1 (211126)</v>
      </c>
      <c r="AA7" s="635"/>
      <c r="AB7" s="635"/>
      <c r="AC7" s="635"/>
      <c r="AD7" s="635"/>
      <c r="AE7" s="635"/>
      <c r="AK7" s="361"/>
      <c r="AL7" s="361"/>
      <c r="AM7" s="361"/>
      <c r="AN7" s="361"/>
    </row>
    <row r="8" spans="1:41" s="363" customFormat="1" ht="9" customHeight="1" x14ac:dyDescent="0.25">
      <c r="B8" s="434" t="s">
        <v>729</v>
      </c>
      <c r="C8" s="435"/>
      <c r="D8" s="356"/>
      <c r="F8" s="2574" t="str">
        <f>IF([11]Basisdaten!B6=0,"",[11]Basisdaten!B6)</f>
        <v/>
      </c>
      <c r="G8" s="2575"/>
      <c r="H8" s="2572"/>
      <c r="I8" s="2572"/>
      <c r="J8" s="2573"/>
      <c r="Q8" s="368" t="s">
        <v>730</v>
      </c>
      <c r="T8" s="2576" t="str">
        <f>IF([11]Basisdaten!G12=0,"",[11]Basisdaten!G12)</f>
        <v/>
      </c>
      <c r="U8" s="2577"/>
      <c r="V8" s="2577"/>
      <c r="W8" s="2573"/>
      <c r="Z8" s="635"/>
      <c r="AA8" s="635"/>
      <c r="AB8" s="635"/>
      <c r="AC8" s="635"/>
      <c r="AD8" s="635"/>
      <c r="AE8" s="635"/>
      <c r="AK8" s="361"/>
      <c r="AL8" s="361"/>
      <c r="AM8" s="361"/>
      <c r="AN8" s="361"/>
    </row>
    <row r="9" spans="1:41" s="363" customFormat="1" ht="28.5" customHeight="1" x14ac:dyDescent="0.2">
      <c r="B9" s="434"/>
      <c r="C9" s="435"/>
      <c r="D9" s="356"/>
      <c r="F9" s="362"/>
      <c r="G9" s="362"/>
      <c r="H9" s="369"/>
      <c r="J9" s="366"/>
      <c r="K9" s="370"/>
      <c r="L9" s="362"/>
      <c r="M9" s="362"/>
      <c r="Z9" s="1887" t="s">
        <v>1744</v>
      </c>
      <c r="AA9" s="2505"/>
      <c r="AB9" s="2505"/>
      <c r="AC9" s="2505"/>
      <c r="AD9" s="2505"/>
      <c r="AE9" s="2505"/>
      <c r="AK9" s="361"/>
      <c r="AL9" s="361"/>
      <c r="AM9" s="361"/>
      <c r="AN9" s="361"/>
    </row>
    <row r="10" spans="1:41" s="363" customFormat="1" ht="8.25" customHeight="1" x14ac:dyDescent="0.2">
      <c r="B10" s="434"/>
      <c r="C10" s="435"/>
      <c r="D10" s="356"/>
      <c r="F10" s="362"/>
      <c r="G10" s="362"/>
      <c r="H10" s="369"/>
      <c r="J10" s="366"/>
      <c r="K10" s="370"/>
      <c r="L10" s="362"/>
      <c r="M10" s="362"/>
      <c r="Z10" s="364"/>
      <c r="AK10" s="361"/>
      <c r="AL10" s="361"/>
      <c r="AM10" s="361"/>
      <c r="AN10" s="361"/>
    </row>
    <row r="11" spans="1:41" ht="6" customHeight="1" x14ac:dyDescent="0.2">
      <c r="A11" s="2578"/>
      <c r="B11" s="2578"/>
      <c r="C11" s="2578"/>
      <c r="D11" s="2578"/>
      <c r="E11" s="2578"/>
      <c r="F11" s="2578"/>
      <c r="G11" s="2578"/>
      <c r="H11" s="2578"/>
      <c r="I11" s="2578"/>
      <c r="J11" s="2578"/>
      <c r="K11" s="2578"/>
      <c r="L11" s="2578"/>
      <c r="M11" s="2578"/>
      <c r="N11" s="2578"/>
      <c r="O11" s="2578"/>
      <c r="P11" s="2578"/>
      <c r="Q11" s="2578"/>
      <c r="R11" s="2578"/>
      <c r="S11" s="2578"/>
      <c r="T11" s="2578"/>
      <c r="U11" s="2578"/>
      <c r="V11" s="2578"/>
      <c r="W11" s="2578"/>
      <c r="X11" s="2578"/>
      <c r="Y11" s="2578"/>
      <c r="Z11" s="2578"/>
      <c r="AH11" s="361"/>
      <c r="AI11" s="361"/>
      <c r="AJ11" s="361"/>
      <c r="AK11" s="361"/>
      <c r="AL11" s="361"/>
      <c r="AM11" s="361"/>
    </row>
    <row r="12" spans="1:41" s="360" customFormat="1" ht="15" x14ac:dyDescent="0.25">
      <c r="A12" s="371" t="s">
        <v>731</v>
      </c>
      <c r="Z12" s="372"/>
    </row>
    <row r="13" spans="1:41" s="360" customFormat="1" ht="11.25" customHeight="1" x14ac:dyDescent="0.25">
      <c r="B13" s="2579" t="b">
        <f>IF(OR(B14="",B14="Matrix kann eingereicht werden"),"In Ordnung",IF(B14="die inkorrekten und unvollständigen Einträge beheben","Nicht in Ordnung"))</f>
        <v>0</v>
      </c>
      <c r="C13" s="2579"/>
      <c r="D13" s="2580"/>
      <c r="E13" s="2580"/>
      <c r="F13" s="2580"/>
      <c r="G13" s="2581" t="s">
        <v>732</v>
      </c>
      <c r="H13" s="2582"/>
      <c r="I13" s="2582"/>
      <c r="J13" s="2582"/>
      <c r="K13" s="2582"/>
      <c r="L13" s="2583" t="s">
        <v>733</v>
      </c>
      <c r="M13" s="2584"/>
      <c r="N13" s="2584"/>
      <c r="O13" s="2584"/>
      <c r="P13" s="2584"/>
      <c r="Q13" s="2584"/>
      <c r="R13" s="2584"/>
      <c r="S13" s="2585" t="s">
        <v>734</v>
      </c>
      <c r="T13" s="2586"/>
      <c r="U13" s="2586"/>
      <c r="V13" s="2586"/>
      <c r="W13" s="2585" t="s">
        <v>2536</v>
      </c>
      <c r="X13" s="2582"/>
      <c r="Y13" s="2582"/>
      <c r="Z13" s="2582"/>
    </row>
    <row r="14" spans="1:41" s="360" customFormat="1" ht="20.25" customHeight="1" x14ac:dyDescent="0.25">
      <c r="B14" s="2550">
        <f>[11]Berechnung4!B6</f>
        <v>0</v>
      </c>
      <c r="C14" s="2550"/>
      <c r="D14" s="2551"/>
      <c r="E14" s="2551"/>
      <c r="F14" s="2551"/>
      <c r="G14" s="2552">
        <f>[11]Berechnung4!C6</f>
        <v>0</v>
      </c>
      <c r="H14" s="2553"/>
      <c r="I14" s="2553"/>
      <c r="J14" s="2553"/>
      <c r="K14" s="2553"/>
      <c r="L14" s="2554">
        <f>[11]Berechnung4!D6</f>
        <v>0</v>
      </c>
      <c r="M14" s="2555"/>
      <c r="N14" s="2555"/>
      <c r="O14" s="2555"/>
      <c r="P14" s="2555"/>
      <c r="Q14" s="2555"/>
      <c r="R14" s="2555"/>
      <c r="S14" s="2587">
        <f>[11]Berechnung4!E6</f>
        <v>0</v>
      </c>
      <c r="T14" s="2588"/>
      <c r="U14" s="2588"/>
      <c r="V14" s="2588"/>
      <c r="W14" s="2587">
        <f>[11]Berechnung4!F6</f>
        <v>0</v>
      </c>
      <c r="X14" s="2553"/>
      <c r="Y14" s="2553"/>
      <c r="Z14" s="2553"/>
    </row>
    <row r="15" spans="1:41" s="363" customFormat="1" ht="5.25" customHeight="1" x14ac:dyDescent="0.2">
      <c r="B15" s="432"/>
      <c r="C15" s="373"/>
      <c r="D15" s="373"/>
      <c r="E15" s="373"/>
      <c r="F15" s="373"/>
      <c r="G15" s="373"/>
      <c r="Z15" s="364"/>
      <c r="AL15" s="361"/>
      <c r="AM15" s="361"/>
      <c r="AN15" s="361"/>
      <c r="AO15" s="361"/>
    </row>
    <row r="16" spans="1:41" s="363" customFormat="1" ht="6" customHeight="1" x14ac:dyDescent="0.2">
      <c r="B16" s="432"/>
      <c r="C16" s="373"/>
      <c r="D16" s="373"/>
      <c r="E16" s="373"/>
      <c r="F16" s="373"/>
      <c r="G16" s="373"/>
      <c r="Z16" s="364"/>
      <c r="AL16" s="361"/>
      <c r="AM16" s="361"/>
      <c r="AN16" s="361"/>
      <c r="AO16" s="361"/>
    </row>
    <row r="17" spans="1:41" s="363" customFormat="1" ht="12.75" x14ac:dyDescent="0.2">
      <c r="A17" s="2547"/>
      <c r="B17" s="2547"/>
      <c r="C17" s="2547"/>
      <c r="D17" s="2547"/>
      <c r="E17" s="2547"/>
      <c r="F17" s="2547"/>
      <c r="G17" s="2547"/>
      <c r="H17" s="2547"/>
      <c r="I17" s="2547"/>
      <c r="J17" s="2547"/>
      <c r="K17" s="2547"/>
      <c r="L17" s="2547"/>
      <c r="M17" s="2547"/>
      <c r="N17" s="2547"/>
      <c r="O17" s="2547"/>
      <c r="P17" s="2547"/>
      <c r="Q17" s="2547"/>
      <c r="R17" s="2547"/>
      <c r="S17" s="2547"/>
      <c r="T17" s="2547"/>
      <c r="U17" s="2547"/>
      <c r="V17" s="2547"/>
      <c r="W17" s="2547"/>
      <c r="X17" s="2547"/>
      <c r="Y17" s="2547"/>
      <c r="Z17" s="2547"/>
      <c r="AL17" s="361"/>
      <c r="AM17" s="361"/>
      <c r="AN17" s="361"/>
      <c r="AO17" s="361"/>
    </row>
    <row r="18" spans="1:41" s="363" customFormat="1" ht="6" customHeight="1" thickBot="1" x14ac:dyDescent="0.25">
      <c r="B18" s="432"/>
      <c r="C18" s="373"/>
      <c r="D18" s="373"/>
      <c r="E18" s="373"/>
      <c r="F18" s="373"/>
      <c r="G18" s="373"/>
      <c r="Z18" s="364"/>
      <c r="AL18" s="361"/>
      <c r="AM18" s="361"/>
      <c r="AN18" s="361"/>
      <c r="AO18" s="361"/>
    </row>
    <row r="19" spans="1:41" ht="24" customHeight="1" thickTop="1" thickBot="1" x14ac:dyDescent="0.3">
      <c r="A19" s="374"/>
      <c r="B19" s="375"/>
      <c r="C19" s="2589" t="s">
        <v>623</v>
      </c>
      <c r="D19" s="2590"/>
      <c r="E19" s="2590"/>
      <c r="F19" s="2590"/>
      <c r="G19" s="2590"/>
      <c r="H19" s="1303"/>
      <c r="I19" s="2591" t="s">
        <v>625</v>
      </c>
      <c r="J19" s="2592"/>
      <c r="K19" s="2592"/>
      <c r="L19" s="2592"/>
      <c r="M19" s="2592"/>
      <c r="N19" s="2592"/>
      <c r="O19" s="2592"/>
      <c r="P19" s="2592"/>
      <c r="Q19" s="2592"/>
      <c r="R19" s="2592"/>
      <c r="S19" s="2592"/>
      <c r="T19" s="2592"/>
      <c r="U19" s="2592"/>
      <c r="V19" s="2592"/>
      <c r="W19" s="2593"/>
      <c r="X19" s="1304"/>
      <c r="Y19" s="2594" t="s">
        <v>2679</v>
      </c>
      <c r="Z19" s="2595"/>
      <c r="AI19" s="361"/>
      <c r="AJ19" s="361"/>
      <c r="AK19" s="361"/>
      <c r="AL19" s="361"/>
      <c r="AM19" s="361"/>
      <c r="AN19" s="361"/>
    </row>
    <row r="20" spans="1:41" ht="15" thickBot="1" x14ac:dyDescent="0.25">
      <c r="A20" s="378" t="s">
        <v>22</v>
      </c>
      <c r="B20" s="378" t="s">
        <v>45</v>
      </c>
      <c r="C20" s="379" t="s">
        <v>46</v>
      </c>
      <c r="D20" s="380" t="s">
        <v>47</v>
      </c>
      <c r="E20" s="380" t="s">
        <v>21</v>
      </c>
      <c r="F20" s="380" t="s">
        <v>49</v>
      </c>
      <c r="G20" s="380" t="s">
        <v>699</v>
      </c>
      <c r="H20" s="1305"/>
      <c r="I20" s="1281" t="s">
        <v>50</v>
      </c>
      <c r="J20" s="383" t="s">
        <v>51</v>
      </c>
      <c r="K20" s="383" t="s">
        <v>26</v>
      </c>
      <c r="L20" s="383" t="s">
        <v>52</v>
      </c>
      <c r="M20" s="383" t="s">
        <v>735</v>
      </c>
      <c r="N20" s="384"/>
      <c r="O20" s="379" t="s">
        <v>54</v>
      </c>
      <c r="P20" s="383" t="s">
        <v>0</v>
      </c>
      <c r="Q20" s="383" t="s">
        <v>55</v>
      </c>
      <c r="R20" s="383" t="s">
        <v>25</v>
      </c>
      <c r="S20" s="383" t="s">
        <v>56</v>
      </c>
      <c r="T20" s="383" t="s">
        <v>57</v>
      </c>
      <c r="U20" s="383" t="s">
        <v>58</v>
      </c>
      <c r="V20" s="383" t="s">
        <v>736</v>
      </c>
      <c r="W20" s="383" t="s">
        <v>59</v>
      </c>
      <c r="X20" s="384"/>
      <c r="Y20" s="379" t="s">
        <v>737</v>
      </c>
      <c r="Z20" s="386" t="s">
        <v>738</v>
      </c>
      <c r="AI20" s="361"/>
      <c r="AJ20" s="361"/>
      <c r="AK20" s="361"/>
      <c r="AL20" s="361"/>
      <c r="AM20" s="361"/>
      <c r="AN20" s="361"/>
    </row>
    <row r="21" spans="1:41" ht="128.25" customHeight="1" thickBot="1" x14ac:dyDescent="0.25">
      <c r="A21" s="2613" t="s">
        <v>739</v>
      </c>
      <c r="B21" s="2613" t="s">
        <v>61</v>
      </c>
      <c r="C21" s="2548" t="s">
        <v>3438</v>
      </c>
      <c r="D21" s="2548" t="s">
        <v>2538</v>
      </c>
      <c r="E21" s="2548" t="s">
        <v>2539</v>
      </c>
      <c r="F21" s="2548" t="s">
        <v>2540</v>
      </c>
      <c r="G21" s="2548" t="s">
        <v>2541</v>
      </c>
      <c r="H21" s="1305"/>
      <c r="I21" s="2642" t="s">
        <v>3642</v>
      </c>
      <c r="J21" s="2563" t="s">
        <v>2542</v>
      </c>
      <c r="K21" s="2565" t="s">
        <v>2543</v>
      </c>
      <c r="L21" s="2565" t="s">
        <v>2544</v>
      </c>
      <c r="M21" s="2567" t="s">
        <v>743</v>
      </c>
      <c r="N21" s="1306"/>
      <c r="O21" s="2557" t="s">
        <v>3643</v>
      </c>
      <c r="P21" s="2559" t="s">
        <v>744</v>
      </c>
      <c r="Q21" s="2561" t="s">
        <v>3644</v>
      </c>
      <c r="R21" s="388" t="s">
        <v>65</v>
      </c>
      <c r="S21" s="388" t="s">
        <v>66</v>
      </c>
      <c r="T21" s="388" t="s">
        <v>67</v>
      </c>
      <c r="U21" s="2600" t="s">
        <v>3328</v>
      </c>
      <c r="V21" s="2602" t="s">
        <v>746</v>
      </c>
      <c r="W21" s="2557" t="s">
        <v>864</v>
      </c>
      <c r="X21" s="1306"/>
      <c r="Y21" s="2596" t="s">
        <v>68</v>
      </c>
      <c r="Z21" s="2598" t="s">
        <v>747</v>
      </c>
      <c r="AI21" s="361"/>
      <c r="AJ21" s="361"/>
      <c r="AK21" s="361"/>
      <c r="AL21" s="361"/>
      <c r="AM21" s="361"/>
      <c r="AN21" s="361"/>
    </row>
    <row r="22" spans="1:41" ht="33" customHeight="1" thickBot="1" x14ac:dyDescent="0.25">
      <c r="A22" s="2614"/>
      <c r="B22" s="2614"/>
      <c r="C22" s="2549"/>
      <c r="D22" s="2549"/>
      <c r="E22" s="2549"/>
      <c r="F22" s="2549"/>
      <c r="G22" s="2549"/>
      <c r="H22" s="1305"/>
      <c r="I22" s="2643"/>
      <c r="J22" s="2564"/>
      <c r="K22" s="2566"/>
      <c r="L22" s="2566"/>
      <c r="M22" s="2568"/>
      <c r="N22" s="1306"/>
      <c r="O22" s="2558"/>
      <c r="P22" s="2560"/>
      <c r="Q22" s="2562"/>
      <c r="R22" s="2556" t="s">
        <v>69</v>
      </c>
      <c r="S22" s="2556"/>
      <c r="T22" s="2556"/>
      <c r="U22" s="2601"/>
      <c r="V22" s="2603"/>
      <c r="W22" s="2558"/>
      <c r="X22" s="1306"/>
      <c r="Y22" s="2597"/>
      <c r="Z22" s="2599"/>
      <c r="AI22" s="361"/>
      <c r="AJ22" s="361"/>
      <c r="AK22" s="361"/>
      <c r="AL22" s="361"/>
      <c r="AM22" s="361"/>
      <c r="AN22" s="361"/>
    </row>
    <row r="23" spans="1:41" ht="20.100000000000001" customHeight="1" thickBot="1" x14ac:dyDescent="0.25">
      <c r="A23" s="389" t="str">
        <f>IF([11]Datenquelle!$F$3&gt;5,IF([11]Datenquelle!$F$3=6,"EZ",IF([11]Datenquelle!$F$3&gt;6,"relevant","?")),"nicht relevant")</f>
        <v>nicht relevant</v>
      </c>
      <c r="B23" s="1600">
        <v>2014</v>
      </c>
      <c r="C23" s="390">
        <f t="shared" ref="C23:C28" si="0">SUM(D23:G23)</f>
        <v>0</v>
      </c>
      <c r="D23" s="1058"/>
      <c r="E23" s="1058"/>
      <c r="F23" s="1058"/>
      <c r="G23" s="1058"/>
      <c r="H23" s="1305"/>
      <c r="I23" s="1307" t="str">
        <f>IF(SUM(J23:L23)=0,"",SUM(J23:L23))</f>
        <v/>
      </c>
      <c r="J23" s="1058"/>
      <c r="K23" s="1058"/>
      <c r="L23" s="1058"/>
      <c r="M23" s="1285" t="str">
        <f>IF(I23="","",IF(I23&gt;0,SUM(J23:K23) /I23,0))</f>
        <v/>
      </c>
      <c r="N23" s="1306"/>
      <c r="O23" s="1307" t="str">
        <f>IF(COUNTA(Q23:W23)&lt;7,"",SUM(J23+K23-Q23-V23-W23-U23))</f>
        <v/>
      </c>
      <c r="P23" s="393" t="str">
        <f>IF(AND(COUNTA(J23:K23)&gt;0,O23&lt;&gt;"",SUM(J23:K23)&gt;0),O23 /(J23+K23),"")</f>
        <v/>
      </c>
      <c r="Q23" s="1058"/>
      <c r="R23" s="1058"/>
      <c r="S23" s="1058"/>
      <c r="T23" s="1058"/>
      <c r="U23" s="1058"/>
      <c r="V23" s="1058"/>
      <c r="W23" s="1058"/>
      <c r="X23" s="394"/>
      <c r="Y23" s="1286"/>
      <c r="Z23" s="1287"/>
      <c r="AI23" s="361"/>
      <c r="AJ23" s="361"/>
      <c r="AK23" s="361"/>
      <c r="AL23" s="361"/>
      <c r="AM23" s="361"/>
      <c r="AN23" s="361"/>
    </row>
    <row r="24" spans="1:41" s="396" customFormat="1" ht="20.100000000000001" customHeight="1" thickBot="1" x14ac:dyDescent="0.25">
      <c r="A24" s="395" t="str">
        <f>IF([11]Datenquelle!$F$3&gt;4,IF([11]Datenquelle!$F$3=5,"EZ",IF([11]Datenquelle!$F$3&gt;5,"relevant","?")),"nicht relevant")</f>
        <v>nicht relevant</v>
      </c>
      <c r="B24" s="1601">
        <v>2015</v>
      </c>
      <c r="C24" s="390">
        <f t="shared" si="0"/>
        <v>0</v>
      </c>
      <c r="D24" s="1058"/>
      <c r="E24" s="1058"/>
      <c r="F24" s="1058"/>
      <c r="G24" s="1058"/>
      <c r="H24" s="1305"/>
      <c r="I24" s="1307" t="str">
        <f>IF(SUM(J24:L24)=0,"",SUM(J24:L24))</f>
        <v/>
      </c>
      <c r="J24" s="1058"/>
      <c r="K24" s="1058"/>
      <c r="L24" s="1058"/>
      <c r="M24" s="1285" t="str">
        <f>IF(I24="","",IF(I24&gt;0,SUM(J24:K24) /I24,0))</f>
        <v/>
      </c>
      <c r="N24" s="1306"/>
      <c r="O24" s="1307" t="str">
        <f>IF(COUNTA(Q24:W24)&lt;7,"",SUM(J24+K24-Q24-V24-W24-U24))</f>
        <v/>
      </c>
      <c r="P24" s="393" t="str">
        <f>IF(AND(COUNTA(J24:K24)&gt;0,O24&lt;&gt;"",SUM(J24:K24)&gt;0),O24 /(J24+K24),"")</f>
        <v/>
      </c>
      <c r="Q24" s="1058"/>
      <c r="R24" s="1058"/>
      <c r="S24" s="1058"/>
      <c r="T24" s="1058"/>
      <c r="U24" s="1058"/>
      <c r="V24" s="1058"/>
      <c r="W24" s="1058"/>
      <c r="X24" s="394"/>
      <c r="Y24" s="1286"/>
      <c r="Z24" s="1287"/>
      <c r="AI24" s="361"/>
      <c r="AJ24" s="361"/>
      <c r="AK24" s="361"/>
      <c r="AL24" s="361"/>
      <c r="AM24" s="361"/>
      <c r="AN24" s="361"/>
    </row>
    <row r="25" spans="1:41" s="396" customFormat="1" ht="20.100000000000001" customHeight="1" thickBot="1" x14ac:dyDescent="0.25">
      <c r="A25" s="395" t="str">
        <f>IF([11]Datenquelle!$F$3&gt;3,IF([11]Datenquelle!$F$3=4,"EZ",IF([11]Datenquelle!$F$3&gt;4,"relevant","?")),"nicht relevant")</f>
        <v>nicht relevant</v>
      </c>
      <c r="B25" s="1601">
        <v>2016</v>
      </c>
      <c r="C25" s="390">
        <f t="shared" si="0"/>
        <v>0</v>
      </c>
      <c r="D25" s="1058"/>
      <c r="E25" s="1058"/>
      <c r="F25" s="1058"/>
      <c r="G25" s="1058"/>
      <c r="H25" s="1305"/>
      <c r="I25" s="1307" t="str">
        <f>IF(SUM(J25:L25)=0,"",SUM(J25:L25))</f>
        <v/>
      </c>
      <c r="J25" s="1058"/>
      <c r="K25" s="1058"/>
      <c r="L25" s="1058"/>
      <c r="M25" s="1285" t="str">
        <f>IF(I25="","",IF(I25&gt;0,SUM(J25:K25) /I25,0))</f>
        <v/>
      </c>
      <c r="N25" s="1306"/>
      <c r="O25" s="1307" t="str">
        <f>IF(COUNTA(Q25:W25)&lt;7,"",SUM(J25+K25-Q25-V25-W25-U25))</f>
        <v/>
      </c>
      <c r="P25" s="393" t="str">
        <f>IF(AND(COUNTA(J25:K25)&gt;0,O25&lt;&gt;"",SUM(J25:K25)&gt;0),O25 /(J25+K25),"")</f>
        <v/>
      </c>
      <c r="Q25" s="1058"/>
      <c r="R25" s="1058"/>
      <c r="S25" s="1058"/>
      <c r="T25" s="1058"/>
      <c r="U25" s="1058"/>
      <c r="V25" s="1058"/>
      <c r="W25" s="1058"/>
      <c r="X25" s="394"/>
      <c r="Y25" s="1286"/>
      <c r="Z25" s="1287"/>
      <c r="AI25" s="361"/>
      <c r="AJ25" s="361"/>
      <c r="AK25" s="361"/>
      <c r="AL25" s="361"/>
      <c r="AM25" s="361"/>
      <c r="AN25" s="361"/>
    </row>
    <row r="26" spans="1:41" s="396" customFormat="1" ht="20.100000000000001" customHeight="1" thickBot="1" x14ac:dyDescent="0.25">
      <c r="A26" s="395" t="str">
        <f>IF([11]Datenquelle!$F$3&gt;2,IF([11]Datenquelle!$F$3=3,"EZ",IF([11]Datenquelle!$F$3&gt;3,"relevant","?")),"nicht relevant")</f>
        <v>nicht relevant</v>
      </c>
      <c r="B26" s="1601">
        <v>2017</v>
      </c>
      <c r="C26" s="390">
        <f t="shared" si="0"/>
        <v>0</v>
      </c>
      <c r="D26" s="1058"/>
      <c r="E26" s="1058"/>
      <c r="F26" s="1058"/>
      <c r="G26" s="1058"/>
      <c r="H26" s="1305"/>
      <c r="I26" s="1307" t="str">
        <f>IF(SUM(J26:L26)=0,"",SUM(J26:L26))</f>
        <v/>
      </c>
      <c r="J26" s="1058"/>
      <c r="K26" s="1058"/>
      <c r="L26" s="1058"/>
      <c r="M26" s="1285" t="str">
        <f>IF(I26="","",IF(I26&gt;0,SUM(J26:K26) /I26,0))</f>
        <v/>
      </c>
      <c r="N26" s="1306"/>
      <c r="O26" s="1307" t="str">
        <f>IF(COUNTA(Q26:W26)&lt;7,"",SUM(J26+K26-Q26-V26-W26-U26))</f>
        <v/>
      </c>
      <c r="P26" s="393" t="str">
        <f>IF(AND(COUNTA(J26:K26)&gt;0,O26&lt;&gt;"",SUM(J26:K26)&gt;0),O26 /(J26+K26),"")</f>
        <v/>
      </c>
      <c r="Q26" s="1058"/>
      <c r="R26" s="1058"/>
      <c r="S26" s="1058"/>
      <c r="T26" s="1058"/>
      <c r="U26" s="1058"/>
      <c r="V26" s="1058"/>
      <c r="W26" s="1058"/>
      <c r="X26" s="394"/>
      <c r="Y26" s="1286"/>
      <c r="Z26" s="1287"/>
      <c r="AI26" s="361"/>
      <c r="AJ26" s="361"/>
      <c r="AK26" s="361"/>
      <c r="AL26" s="361"/>
      <c r="AM26" s="361"/>
      <c r="AN26" s="361"/>
    </row>
    <row r="27" spans="1:41" s="396" customFormat="1" ht="20.100000000000001" customHeight="1" thickBot="1" x14ac:dyDescent="0.25">
      <c r="A27" s="398" t="str">
        <f>IF([11]Datenquelle!$F$3&gt;1,IF([11]Datenquelle!$F$3=2,"EZ",IF([11]Datenquelle!$F$3&gt;2,"relevant","?")),"nicht relevant")</f>
        <v>nicht relevant</v>
      </c>
      <c r="B27" s="1602">
        <v>2018</v>
      </c>
      <c r="C27" s="399">
        <f t="shared" si="0"/>
        <v>0</v>
      </c>
      <c r="D27" s="1289"/>
      <c r="E27" s="1289"/>
      <c r="F27" s="1289"/>
      <c r="G27" s="1289"/>
      <c r="H27" s="1305"/>
      <c r="I27" s="1307" t="str">
        <f>IF(SUM(J27:L27)=0,"",SUM(J27:L27))</f>
        <v/>
      </c>
      <c r="J27" s="1058"/>
      <c r="K27" s="1058"/>
      <c r="L27" s="1058"/>
      <c r="M27" s="1285" t="str">
        <f>IF(I27="","",IF(I27&gt;0,SUM(J27:K27) /I27,0))</f>
        <v/>
      </c>
      <c r="N27" s="1306"/>
      <c r="O27" s="1307" t="str">
        <f>IF(COUNTA(Q27:W27)&lt;7,"",SUM(J27+K27-Q27-V27-W27-U27))</f>
        <v/>
      </c>
      <c r="P27" s="393" t="str">
        <f>IF(AND(COUNTA(J27:K27)&gt;0,O27&lt;&gt;"",SUM(J27:K27)&gt;0),O27 /(J27+K27),"")</f>
        <v/>
      </c>
      <c r="Q27" s="1058"/>
      <c r="R27" s="1058"/>
      <c r="S27" s="1058"/>
      <c r="T27" s="1058"/>
      <c r="U27" s="1058"/>
      <c r="V27" s="1058"/>
      <c r="W27" s="1058"/>
      <c r="X27" s="394"/>
      <c r="Y27" s="1286"/>
      <c r="Z27" s="1287"/>
      <c r="AI27" s="361"/>
      <c r="AJ27" s="361"/>
      <c r="AK27" s="361"/>
      <c r="AL27" s="361"/>
      <c r="AM27" s="361"/>
      <c r="AN27" s="361"/>
    </row>
    <row r="28" spans="1:41" s="396" customFormat="1" ht="20.100000000000001" customHeight="1" thickBot="1" x14ac:dyDescent="0.25">
      <c r="A28" s="401" t="str">
        <f>IF([11]Datenquelle!$F$3&gt;0,IF([11]Datenquelle!$F$3=1,"EZ",IF([11]Datenquelle!$F$3&gt;1,"relevant","?")),"nicht relevant")</f>
        <v>nicht relevant</v>
      </c>
      <c r="B28" s="1603" t="s">
        <v>2975</v>
      </c>
      <c r="C28" s="402">
        <f t="shared" si="0"/>
        <v>0</v>
      </c>
      <c r="D28" s="1059"/>
      <c r="E28" s="1059"/>
      <c r="F28" s="1059"/>
      <c r="G28" s="1059"/>
      <c r="H28" s="404"/>
      <c r="I28" s="2639"/>
      <c r="J28" s="2639"/>
      <c r="K28" s="2639"/>
      <c r="L28" s="2639"/>
      <c r="M28" s="2639"/>
      <c r="N28" s="405"/>
      <c r="O28" s="2639"/>
      <c r="P28" s="2639"/>
      <c r="Q28" s="2639"/>
      <c r="R28" s="2639"/>
      <c r="S28" s="2639"/>
      <c r="T28" s="2639"/>
      <c r="U28" s="2639"/>
      <c r="V28" s="2639"/>
      <c r="W28" s="2639"/>
      <c r="X28" s="405"/>
      <c r="Y28" s="2640"/>
      <c r="Z28" s="2641"/>
      <c r="AI28" s="361"/>
      <c r="AJ28" s="361"/>
      <c r="AK28" s="361"/>
      <c r="AL28" s="361"/>
      <c r="AM28" s="361"/>
      <c r="AN28" s="361"/>
    </row>
    <row r="29" spans="1:41" s="396" customFormat="1" ht="20.100000000000001" customHeight="1" thickTop="1" thickBot="1" x14ac:dyDescent="0.25">
      <c r="A29" s="401" t="str">
        <f>IF([11]Datenquelle!$F$3&gt;0,IF([11]Datenquelle!$F$3=1,"EZ",IF([11]Datenquelle!$F$3&gt;1,"relevant","?")),"nicht relevant")</f>
        <v>nicht relevant</v>
      </c>
      <c r="B29" s="1603" t="s">
        <v>3056</v>
      </c>
      <c r="C29" s="402">
        <f t="shared" ref="C29" si="1">SUM(D29:G29)</f>
        <v>0</v>
      </c>
      <c r="D29" s="1059"/>
      <c r="E29" s="1059"/>
      <c r="F29" s="1059"/>
      <c r="G29" s="1059"/>
      <c r="H29" s="404"/>
      <c r="I29" s="2639"/>
      <c r="J29" s="2639"/>
      <c r="K29" s="2639"/>
      <c r="L29" s="2639"/>
      <c r="M29" s="2639"/>
      <c r="N29" s="405"/>
      <c r="O29" s="2639"/>
      <c r="P29" s="2639"/>
      <c r="Q29" s="2639"/>
      <c r="R29" s="2639"/>
      <c r="S29" s="2639"/>
      <c r="T29" s="2639"/>
      <c r="U29" s="2639"/>
      <c r="V29" s="2639"/>
      <c r="W29" s="2639"/>
      <c r="X29" s="405"/>
      <c r="Y29" s="2640"/>
      <c r="Z29" s="2641"/>
      <c r="AI29" s="361"/>
      <c r="AJ29" s="361"/>
      <c r="AK29" s="361"/>
      <c r="AL29" s="361"/>
      <c r="AM29" s="361"/>
      <c r="AN29" s="361"/>
    </row>
    <row r="30" spans="1:41" s="360" customFormat="1" ht="3" customHeight="1" thickTop="1" x14ac:dyDescent="0.25">
      <c r="A30" s="610"/>
      <c r="B30" s="610"/>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c r="AI30" s="361"/>
      <c r="AJ30" s="361"/>
      <c r="AK30" s="361"/>
      <c r="AL30" s="361"/>
      <c r="AM30" s="361"/>
      <c r="AN30" s="361"/>
    </row>
    <row r="31" spans="1:41" s="360" customFormat="1" ht="15" customHeight="1" x14ac:dyDescent="0.25">
      <c r="A31" s="610"/>
      <c r="B31" s="610"/>
      <c r="C31" s="610"/>
      <c r="D31" s="610"/>
      <c r="E31" s="610"/>
      <c r="F31" s="19" t="s">
        <v>3112</v>
      </c>
      <c r="G31" s="179"/>
      <c r="H31" s="610"/>
      <c r="I31" s="610"/>
      <c r="J31" s="610"/>
      <c r="K31" s="610"/>
      <c r="L31" s="610"/>
      <c r="M31" s="1292" t="str">
        <f>IF(A26="EZ","-----",IF(A26= "Nicht relevant","-----",IF(COUNTBLANK(M24:M26)=3,"",SUMIF(A24:A26,"relevant",M24:M26) /COUNTIF(A24:A26,"relevant"))))</f>
        <v>-----</v>
      </c>
      <c r="N31" s="610"/>
      <c r="O31" s="610"/>
      <c r="P31" s="610"/>
      <c r="Q31" s="610"/>
      <c r="R31" s="610"/>
      <c r="S31" s="610"/>
      <c r="T31" s="610"/>
      <c r="U31" s="610"/>
      <c r="V31" s="610"/>
      <c r="W31" s="610"/>
      <c r="X31" s="610"/>
      <c r="Y31" s="610"/>
      <c r="Z31" s="372"/>
      <c r="AI31" s="361"/>
      <c r="AJ31" s="361"/>
      <c r="AK31" s="361"/>
      <c r="AL31" s="361"/>
      <c r="AM31" s="361"/>
      <c r="AN31" s="361"/>
    </row>
    <row r="32" spans="1:41" s="360" customFormat="1" ht="11.25" customHeight="1" x14ac:dyDescent="0.2">
      <c r="A32" s="438"/>
      <c r="B32" s="439"/>
      <c r="C32" s="439"/>
      <c r="D32" s="439"/>
      <c r="E32" s="439"/>
      <c r="F32" s="439"/>
      <c r="G32" s="439"/>
      <c r="H32" s="439"/>
      <c r="I32" s="439"/>
      <c r="J32" s="439"/>
      <c r="K32" s="439"/>
      <c r="L32" s="439"/>
      <c r="M32" s="439"/>
      <c r="N32" s="439"/>
      <c r="O32" s="439"/>
      <c r="P32" s="440"/>
      <c r="Q32" s="440"/>
      <c r="R32" s="439"/>
      <c r="S32" s="439"/>
      <c r="T32" s="439"/>
      <c r="U32" s="439"/>
      <c r="V32" s="439"/>
      <c r="W32" s="441"/>
      <c r="X32" s="441"/>
      <c r="Z32" s="372"/>
      <c r="AI32" s="361"/>
      <c r="AJ32" s="361"/>
      <c r="AK32" s="361"/>
      <c r="AL32" s="361"/>
      <c r="AM32" s="361"/>
      <c r="AN32" s="361"/>
    </row>
    <row r="33" spans="1:42" s="422" customFormat="1" ht="14.1" customHeight="1" x14ac:dyDescent="0.2">
      <c r="A33" s="2545" t="s">
        <v>2545</v>
      </c>
      <c r="B33" s="2545"/>
      <c r="C33" s="2545"/>
      <c r="D33" s="2545"/>
      <c r="E33" s="2545"/>
      <c r="F33" s="2545"/>
      <c r="G33" s="2545"/>
      <c r="H33" s="2545"/>
      <c r="I33" s="2545"/>
      <c r="J33" s="2545"/>
      <c r="K33" s="2545"/>
      <c r="L33" s="2545"/>
      <c r="M33" s="2545"/>
      <c r="N33" s="2545"/>
      <c r="O33" s="2545"/>
      <c r="P33" s="2545"/>
      <c r="Q33" s="2545"/>
      <c r="R33" s="2545"/>
      <c r="S33" s="2545"/>
      <c r="T33" s="2545"/>
      <c r="U33" s="2545"/>
      <c r="V33" s="2545"/>
      <c r="W33" s="2545"/>
      <c r="X33" s="2545"/>
      <c r="Y33" s="2545"/>
      <c r="Z33" s="2545"/>
      <c r="AK33" s="410"/>
      <c r="AL33" s="410"/>
      <c r="AM33" s="410"/>
      <c r="AN33" s="410"/>
      <c r="AO33" s="410"/>
      <c r="AP33" s="410"/>
    </row>
    <row r="34" spans="1:42" s="422" customFormat="1" ht="14.1" customHeight="1" x14ac:dyDescent="0.2">
      <c r="A34" s="2545" t="s">
        <v>3432</v>
      </c>
      <c r="B34" s="2545"/>
      <c r="C34" s="2545"/>
      <c r="D34" s="2545"/>
      <c r="E34" s="2545"/>
      <c r="F34" s="2545"/>
      <c r="G34" s="2545"/>
      <c r="H34" s="2545"/>
      <c r="I34" s="2545"/>
      <c r="J34" s="2545"/>
      <c r="K34" s="2545"/>
      <c r="L34" s="2545"/>
      <c r="M34" s="2545"/>
      <c r="N34" s="2545"/>
      <c r="O34" s="2545"/>
      <c r="P34" s="2545"/>
      <c r="Q34" s="2545"/>
      <c r="R34" s="2545"/>
      <c r="S34" s="2545"/>
      <c r="T34" s="2545"/>
      <c r="U34" s="2545"/>
      <c r="V34" s="2545"/>
      <c r="W34" s="2545"/>
      <c r="X34" s="2545"/>
      <c r="Y34" s="2545"/>
      <c r="Z34" s="2545"/>
      <c r="AK34" s="410"/>
      <c r="AL34" s="410"/>
      <c r="AM34" s="410"/>
      <c r="AN34" s="410"/>
      <c r="AO34" s="410"/>
      <c r="AP34" s="410"/>
    </row>
    <row r="35" spans="1:42" s="422" customFormat="1" ht="23.25" customHeight="1" x14ac:dyDescent="0.2">
      <c r="A35" s="2544" t="s">
        <v>3441</v>
      </c>
      <c r="B35" s="2544"/>
      <c r="C35" s="2544"/>
      <c r="D35" s="2544"/>
      <c r="E35" s="2544"/>
      <c r="F35" s="2544"/>
      <c r="G35" s="2544"/>
      <c r="H35" s="2544"/>
      <c r="I35" s="2544"/>
      <c r="J35" s="2544"/>
      <c r="K35" s="2544"/>
      <c r="L35" s="2544"/>
      <c r="M35" s="2544"/>
      <c r="N35" s="2544"/>
      <c r="O35" s="2544"/>
      <c r="P35" s="2544"/>
      <c r="Q35" s="2544"/>
      <c r="R35" s="2544"/>
      <c r="S35" s="2544"/>
      <c r="T35" s="2544"/>
      <c r="U35" s="2544"/>
      <c r="V35" s="2544"/>
      <c r="W35" s="2544"/>
      <c r="X35" s="2544"/>
      <c r="Y35" s="2544"/>
      <c r="Z35" s="2544"/>
      <c r="AK35" s="410"/>
      <c r="AL35" s="410"/>
      <c r="AM35" s="410"/>
      <c r="AN35" s="410"/>
      <c r="AO35" s="410"/>
      <c r="AP35" s="410"/>
    </row>
    <row r="36" spans="1:42" s="422" customFormat="1" ht="21.75" customHeight="1" x14ac:dyDescent="0.2">
      <c r="A36" s="2544" t="s">
        <v>3433</v>
      </c>
      <c r="B36" s="2544"/>
      <c r="C36" s="2544"/>
      <c r="D36" s="2544"/>
      <c r="E36" s="2544"/>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1308"/>
      <c r="AK36" s="410"/>
      <c r="AL36" s="410"/>
      <c r="AM36" s="410"/>
      <c r="AN36" s="410"/>
      <c r="AO36" s="410"/>
      <c r="AP36" s="410"/>
    </row>
    <row r="37" spans="1:42" s="422" customFormat="1" ht="14.1" customHeight="1" x14ac:dyDescent="0.2">
      <c r="A37" s="2545" t="s">
        <v>2546</v>
      </c>
      <c r="B37" s="2545"/>
      <c r="C37" s="2545"/>
      <c r="D37" s="2545"/>
      <c r="E37" s="2545"/>
      <c r="F37" s="2545"/>
      <c r="G37" s="2545"/>
      <c r="H37" s="2545"/>
      <c r="I37" s="2545"/>
      <c r="J37" s="2545"/>
      <c r="K37" s="2545"/>
      <c r="L37" s="2545"/>
      <c r="M37" s="2545"/>
      <c r="N37" s="2545"/>
      <c r="O37" s="2545"/>
      <c r="P37" s="2545"/>
      <c r="Q37" s="2545"/>
      <c r="R37" s="2545"/>
      <c r="S37" s="2545"/>
      <c r="T37" s="2545"/>
      <c r="U37" s="2545"/>
      <c r="V37" s="2545"/>
      <c r="W37" s="2545"/>
      <c r="X37" s="2545"/>
      <c r="Y37" s="2545"/>
      <c r="Z37" s="2545"/>
      <c r="AK37" s="410"/>
      <c r="AL37" s="410"/>
      <c r="AM37" s="410"/>
      <c r="AN37" s="410"/>
      <c r="AO37" s="410"/>
      <c r="AP37" s="410"/>
    </row>
    <row r="38" spans="1:42" s="422" customFormat="1" ht="14.1" customHeight="1" x14ac:dyDescent="0.2">
      <c r="A38" s="2545" t="s">
        <v>3434</v>
      </c>
      <c r="B38" s="2545"/>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5"/>
      <c r="Y38" s="2545"/>
      <c r="Z38" s="2545"/>
      <c r="AK38" s="410"/>
      <c r="AL38" s="410"/>
      <c r="AM38" s="410"/>
      <c r="AN38" s="410"/>
      <c r="AO38" s="410"/>
      <c r="AP38" s="410"/>
    </row>
    <row r="39" spans="1:42" s="422" customFormat="1" ht="14.1" customHeight="1" x14ac:dyDescent="0.2">
      <c r="A39" s="2545" t="s">
        <v>3435</v>
      </c>
      <c r="B39" s="2545"/>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5"/>
      <c r="Y39" s="2545"/>
      <c r="Z39" s="2545"/>
      <c r="AK39" s="410"/>
      <c r="AL39" s="410"/>
      <c r="AM39" s="410"/>
      <c r="AN39" s="410"/>
      <c r="AO39" s="410"/>
      <c r="AP39" s="410"/>
    </row>
    <row r="40" spans="1:42" s="422" customFormat="1" ht="24" customHeight="1" x14ac:dyDescent="0.2">
      <c r="A40" s="2544" t="s">
        <v>3646</v>
      </c>
      <c r="B40" s="2544"/>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4"/>
      <c r="Y40" s="2544"/>
      <c r="Z40" s="2544"/>
      <c r="AK40" s="410"/>
      <c r="AL40" s="410"/>
      <c r="AM40" s="410"/>
      <c r="AN40" s="410"/>
      <c r="AO40" s="410"/>
      <c r="AP40" s="410"/>
    </row>
    <row r="41" spans="1:42" s="422" customFormat="1" ht="14.1" customHeight="1" x14ac:dyDescent="0.2">
      <c r="A41" s="2545" t="s">
        <v>3436</v>
      </c>
      <c r="B41" s="2545"/>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5"/>
      <c r="Y41" s="2545"/>
      <c r="Z41" s="2545"/>
      <c r="AK41" s="410"/>
      <c r="AL41" s="410"/>
      <c r="AM41" s="410"/>
      <c r="AN41" s="410"/>
      <c r="AO41" s="410"/>
      <c r="AP41" s="410"/>
    </row>
    <row r="42" spans="1:42" s="422" customFormat="1" ht="24.75" customHeight="1" x14ac:dyDescent="0.2">
      <c r="A42" s="2604" t="s">
        <v>2547</v>
      </c>
      <c r="B42" s="2604"/>
      <c r="C42" s="2604"/>
      <c r="D42" s="2604"/>
      <c r="E42" s="2604"/>
      <c r="F42" s="2604"/>
      <c r="G42" s="2604"/>
      <c r="H42" s="2604"/>
      <c r="I42" s="2604"/>
      <c r="J42" s="2604"/>
      <c r="K42" s="2604"/>
      <c r="L42" s="2604"/>
      <c r="M42" s="2604"/>
      <c r="N42" s="2604"/>
      <c r="O42" s="2604"/>
      <c r="P42" s="2604"/>
      <c r="Q42" s="2604"/>
      <c r="R42" s="2604"/>
      <c r="S42" s="2604"/>
      <c r="T42" s="2604"/>
      <c r="U42" s="2604"/>
      <c r="V42" s="2604"/>
      <c r="W42" s="2604"/>
      <c r="X42" s="2604"/>
      <c r="Y42" s="2604"/>
      <c r="Z42" s="2604"/>
      <c r="AA42" s="1294"/>
      <c r="AK42" s="410"/>
      <c r="AL42" s="410"/>
      <c r="AM42" s="410"/>
      <c r="AN42" s="410"/>
      <c r="AO42" s="410"/>
      <c r="AP42" s="410"/>
    </row>
    <row r="43" spans="1:42" s="422" customFormat="1" ht="15.75" customHeight="1" x14ac:dyDescent="0.2">
      <c r="A43" s="2547" t="s">
        <v>3329</v>
      </c>
      <c r="B43" s="2547"/>
      <c r="C43" s="2547"/>
      <c r="D43" s="2547"/>
      <c r="E43" s="2547"/>
      <c r="F43" s="2547"/>
      <c r="G43" s="2547"/>
      <c r="H43" s="2547"/>
      <c r="I43" s="2547"/>
      <c r="J43" s="2547"/>
      <c r="K43" s="2547"/>
      <c r="L43" s="2547"/>
      <c r="M43" s="2547"/>
      <c r="N43" s="2547"/>
      <c r="O43" s="2547"/>
      <c r="P43" s="2547"/>
      <c r="Q43" s="2547"/>
      <c r="R43" s="2547"/>
      <c r="S43" s="2547"/>
      <c r="T43" s="2547"/>
      <c r="U43" s="2547"/>
      <c r="V43" s="2547"/>
      <c r="W43" s="2547"/>
      <c r="X43" s="2547"/>
      <c r="Y43" s="2547"/>
      <c r="Z43" s="2547"/>
    </row>
    <row r="44" spans="1:42" s="422" customFormat="1" ht="14.1" customHeight="1" x14ac:dyDescent="0.2">
      <c r="A44" s="408" t="s">
        <v>748</v>
      </c>
      <c r="Z44" s="423"/>
    </row>
    <row r="45" spans="1:42" s="422" customFormat="1" ht="14.1" customHeight="1" x14ac:dyDescent="0.2">
      <c r="A45" s="424" t="s">
        <v>749</v>
      </c>
      <c r="Z45" s="423"/>
    </row>
    <row r="46" spans="1:42" s="424" customFormat="1" ht="14.1" customHeight="1" x14ac:dyDescent="0.25">
      <c r="A46" s="424" t="s">
        <v>750</v>
      </c>
    </row>
    <row r="47" spans="1:42" s="422" customFormat="1" ht="11.25" x14ac:dyDescent="0.2">
      <c r="A47" s="1599" t="s">
        <v>751</v>
      </c>
      <c r="B47" s="2546" t="s">
        <v>3443</v>
      </c>
      <c r="C47" s="2546"/>
      <c r="D47" s="2546"/>
      <c r="E47" s="2546"/>
      <c r="F47" s="2546"/>
      <c r="G47" s="2546"/>
      <c r="H47" s="2546"/>
      <c r="I47" s="2546"/>
      <c r="J47" s="2546"/>
      <c r="K47" s="2546"/>
      <c r="L47" s="2546"/>
      <c r="M47" s="2546"/>
      <c r="N47" s="2546"/>
      <c r="O47" s="2546"/>
      <c r="P47" s="2546"/>
      <c r="Q47" s="2546"/>
      <c r="R47" s="2546"/>
      <c r="S47" s="2546"/>
      <c r="T47" s="2546"/>
      <c r="U47" s="2546"/>
      <c r="V47" s="2546"/>
      <c r="W47" s="2546"/>
      <c r="X47" s="2546"/>
      <c r="Y47" s="2546"/>
      <c r="Z47" s="2546"/>
      <c r="AA47" s="2546"/>
      <c r="AB47" s="2546"/>
      <c r="AC47" s="2546"/>
    </row>
    <row r="48" spans="1:42" s="422" customFormat="1" ht="14.1" customHeight="1" x14ac:dyDescent="0.2">
      <c r="A48" s="425" t="s">
        <v>752</v>
      </c>
      <c r="B48" s="424" t="s">
        <v>2548</v>
      </c>
      <c r="Z48" s="423"/>
    </row>
    <row r="49" spans="1:36" s="422" customFormat="1" ht="14.1" customHeight="1" x14ac:dyDescent="0.2">
      <c r="A49" s="425" t="s">
        <v>753</v>
      </c>
      <c r="B49" s="424" t="s">
        <v>2549</v>
      </c>
      <c r="E49" s="426"/>
      <c r="Z49" s="423"/>
    </row>
    <row r="50" spans="1:36" s="422" customFormat="1" ht="14.1" customHeight="1" x14ac:dyDescent="0.2">
      <c r="A50" s="425" t="s">
        <v>754</v>
      </c>
      <c r="B50" s="424" t="s">
        <v>755</v>
      </c>
      <c r="Z50" s="423"/>
    </row>
    <row r="51" spans="1:36" s="422" customFormat="1" ht="14.1" customHeight="1" x14ac:dyDescent="0.2">
      <c r="A51" s="427" t="s">
        <v>756</v>
      </c>
      <c r="B51" s="424" t="s">
        <v>757</v>
      </c>
      <c r="Z51" s="423"/>
    </row>
    <row r="52" spans="1:36" s="422" customFormat="1" ht="14.1" customHeight="1" x14ac:dyDescent="0.2">
      <c r="A52" s="425" t="s">
        <v>758</v>
      </c>
      <c r="B52" s="424" t="s">
        <v>884</v>
      </c>
      <c r="Z52" s="423"/>
    </row>
    <row r="53" spans="1:36" s="422" customFormat="1" ht="18.75" customHeight="1" x14ac:dyDescent="0.2">
      <c r="A53" s="424"/>
      <c r="Z53" s="423"/>
    </row>
    <row r="54" spans="1:36" s="410" customFormat="1" ht="14.1" customHeight="1" x14ac:dyDescent="0.2">
      <c r="A54" s="1295" t="s">
        <v>759</v>
      </c>
    </row>
    <row r="55" spans="1:36" s="410" customFormat="1" ht="14.1" customHeight="1" x14ac:dyDescent="0.2">
      <c r="A55" s="409" t="s">
        <v>760</v>
      </c>
      <c r="AE55" s="422"/>
      <c r="AF55" s="422"/>
      <c r="AG55" s="422"/>
      <c r="AH55" s="422"/>
      <c r="AI55" s="422"/>
      <c r="AJ55" s="422"/>
    </row>
    <row r="56" spans="1:36" s="410" customFormat="1" ht="14.1" customHeight="1" x14ac:dyDescent="0.2">
      <c r="A56" s="409" t="s">
        <v>761</v>
      </c>
      <c r="AE56" s="422"/>
      <c r="AF56" s="422"/>
      <c r="AG56" s="422"/>
      <c r="AH56" s="422"/>
      <c r="AI56" s="422"/>
      <c r="AJ56" s="422"/>
    </row>
    <row r="57" spans="1:36" s="410" customFormat="1" ht="14.1" customHeight="1" x14ac:dyDescent="0.2">
      <c r="A57" s="409" t="s">
        <v>866</v>
      </c>
      <c r="AE57" s="424"/>
      <c r="AF57" s="424"/>
      <c r="AG57" s="424"/>
      <c r="AH57" s="424"/>
      <c r="AI57" s="424"/>
      <c r="AJ57" s="424"/>
    </row>
    <row r="58" spans="1:36" s="410" customFormat="1" ht="14.1" customHeight="1" x14ac:dyDescent="0.2">
      <c r="A58" s="409"/>
      <c r="AE58" s="422"/>
      <c r="AF58" s="422"/>
      <c r="AG58" s="422"/>
      <c r="AH58" s="422"/>
      <c r="AI58" s="422"/>
      <c r="AJ58" s="422"/>
    </row>
    <row r="59" spans="1:36" s="410" customFormat="1" ht="14.1" customHeight="1" x14ac:dyDescent="0.2">
      <c r="A59" s="428" t="s">
        <v>762</v>
      </c>
      <c r="AE59" s="422"/>
      <c r="AF59" s="422"/>
      <c r="AG59" s="422"/>
      <c r="AH59" s="422"/>
      <c r="AI59" s="422"/>
      <c r="AJ59" s="422"/>
    </row>
    <row r="60" spans="1:36" s="410" customFormat="1" ht="21" customHeight="1" x14ac:dyDescent="0.2">
      <c r="A60" s="495" t="s">
        <v>867</v>
      </c>
      <c r="B60" s="2631" t="s">
        <v>763</v>
      </c>
      <c r="C60" s="2632"/>
      <c r="D60" s="2633"/>
      <c r="E60" s="2607" t="s">
        <v>764</v>
      </c>
      <c r="F60" s="2634"/>
      <c r="G60" s="2635"/>
      <c r="H60" s="2636" t="s">
        <v>765</v>
      </c>
      <c r="I60" s="2637"/>
      <c r="J60" s="2637"/>
      <c r="K60" s="2637"/>
      <c r="L60" s="2637"/>
      <c r="M60" s="2637"/>
      <c r="N60" s="2637"/>
      <c r="O60" s="2637"/>
      <c r="P60" s="2637"/>
      <c r="Q60" s="2637"/>
      <c r="R60" s="2637"/>
      <c r="S60" s="2637"/>
      <c r="T60" s="2637"/>
      <c r="U60" s="2637"/>
      <c r="V60" s="2637"/>
      <c r="W60" s="2637"/>
      <c r="X60" s="2637"/>
      <c r="Y60" s="2637"/>
      <c r="Z60" s="2638"/>
      <c r="AE60" s="422"/>
      <c r="AF60" s="422"/>
      <c r="AG60" s="422"/>
      <c r="AH60" s="422"/>
      <c r="AI60" s="422"/>
      <c r="AJ60" s="422"/>
    </row>
    <row r="61" spans="1:36" s="410" customFormat="1" ht="14.1" customHeight="1" x14ac:dyDescent="0.2">
      <c r="A61" s="1271" t="s">
        <v>766</v>
      </c>
      <c r="B61" s="2622" t="s">
        <v>767</v>
      </c>
      <c r="C61" s="2623"/>
      <c r="D61" s="2624"/>
      <c r="E61" s="2541"/>
      <c r="F61" s="2542"/>
      <c r="G61" s="2543"/>
      <c r="H61" s="496"/>
      <c r="I61" s="429" t="s">
        <v>768</v>
      </c>
      <c r="J61" s="430"/>
      <c r="K61" s="430"/>
      <c r="L61" s="430"/>
      <c r="M61" s="430"/>
      <c r="N61" s="430"/>
      <c r="O61" s="430"/>
      <c r="P61" s="492"/>
      <c r="Q61" s="492"/>
      <c r="R61" s="492"/>
      <c r="S61" s="492"/>
      <c r="T61" s="492"/>
      <c r="U61" s="492"/>
      <c r="V61" s="492"/>
      <c r="W61" s="492"/>
      <c r="X61" s="492"/>
      <c r="Y61" s="492"/>
      <c r="Z61" s="493"/>
      <c r="AE61" s="422"/>
      <c r="AF61" s="422"/>
      <c r="AG61" s="422"/>
      <c r="AH61" s="422"/>
      <c r="AI61" s="422"/>
      <c r="AJ61" s="422"/>
    </row>
    <row r="62" spans="1:36" s="410" customFormat="1" ht="14.1" customHeight="1" x14ac:dyDescent="0.2">
      <c r="A62" s="1271" t="s">
        <v>766</v>
      </c>
      <c r="B62" s="2622" t="s">
        <v>769</v>
      </c>
      <c r="C62" s="2623"/>
      <c r="D62" s="2624"/>
      <c r="E62" s="2536"/>
      <c r="F62" s="2537"/>
      <c r="G62" s="2538"/>
      <c r="H62" s="496"/>
      <c r="I62" s="497" t="s">
        <v>868</v>
      </c>
      <c r="J62" s="498"/>
      <c r="K62" s="498"/>
      <c r="L62" s="498"/>
      <c r="M62" s="498"/>
      <c r="N62" s="498"/>
      <c r="O62" s="498"/>
      <c r="P62" s="499"/>
      <c r="Q62" s="499"/>
      <c r="R62" s="499"/>
      <c r="S62" s="499"/>
      <c r="T62" s="499"/>
      <c r="U62" s="499"/>
      <c r="V62" s="499"/>
      <c r="W62" s="499"/>
      <c r="X62" s="499"/>
      <c r="Y62" s="499"/>
      <c r="Z62" s="500"/>
      <c r="AE62" s="422"/>
      <c r="AF62" s="422"/>
      <c r="AG62" s="422"/>
      <c r="AH62" s="422"/>
      <c r="AI62" s="422"/>
      <c r="AJ62" s="422"/>
    </row>
    <row r="63" spans="1:36" s="410" customFormat="1" ht="14.1" customHeight="1" x14ac:dyDescent="0.2">
      <c r="A63" s="1271" t="s">
        <v>22</v>
      </c>
      <c r="B63" s="2622" t="s">
        <v>770</v>
      </c>
      <c r="C63" s="2623"/>
      <c r="D63" s="2624"/>
      <c r="E63" s="2625" t="s">
        <v>2536</v>
      </c>
      <c r="F63" s="2626"/>
      <c r="G63" s="2627"/>
      <c r="H63" s="496"/>
      <c r="I63" s="497" t="s">
        <v>869</v>
      </c>
      <c r="J63" s="497"/>
      <c r="K63" s="501"/>
      <c r="L63" s="501"/>
      <c r="M63" s="501"/>
      <c r="N63" s="501"/>
      <c r="O63" s="501"/>
      <c r="P63" s="154"/>
      <c r="Q63" s="154"/>
      <c r="R63" s="154"/>
      <c r="S63" s="154"/>
      <c r="T63" s="154"/>
      <c r="U63" s="154"/>
      <c r="V63" s="154"/>
      <c r="W63" s="154"/>
      <c r="X63" s="154"/>
      <c r="Y63" s="154"/>
      <c r="Z63" s="502"/>
      <c r="AE63" s="422"/>
      <c r="AF63" s="422"/>
      <c r="AG63" s="422"/>
      <c r="AH63" s="422"/>
      <c r="AI63" s="422"/>
      <c r="AJ63" s="422"/>
    </row>
    <row r="64" spans="1:36" s="410" customFormat="1" ht="14.1" customHeight="1" x14ac:dyDescent="0.2">
      <c r="A64" s="1271" t="s">
        <v>50</v>
      </c>
      <c r="B64" s="2622" t="s">
        <v>771</v>
      </c>
      <c r="C64" s="2623"/>
      <c r="D64" s="2624"/>
      <c r="E64" s="2625" t="s">
        <v>734</v>
      </c>
      <c r="F64" s="2626"/>
      <c r="G64" s="2627"/>
      <c r="H64" s="496"/>
      <c r="I64" s="497" t="s">
        <v>3645</v>
      </c>
      <c r="J64" s="503"/>
      <c r="K64" s="503"/>
      <c r="L64" s="503"/>
      <c r="M64" s="503"/>
      <c r="N64" s="503"/>
      <c r="O64" s="503"/>
      <c r="P64" s="504"/>
      <c r="Q64" s="504"/>
      <c r="R64" s="504"/>
      <c r="S64" s="504"/>
      <c r="T64" s="504"/>
      <c r="U64" s="504"/>
      <c r="V64" s="504"/>
      <c r="W64" s="504"/>
      <c r="X64" s="504"/>
      <c r="Y64" s="504"/>
      <c r="Z64" s="505"/>
      <c r="AE64" s="422"/>
      <c r="AF64" s="422"/>
      <c r="AG64" s="422"/>
      <c r="AH64" s="422"/>
      <c r="AI64" s="422"/>
      <c r="AJ64" s="422"/>
    </row>
    <row r="65" spans="1:36" s="410" customFormat="1" ht="14.1" customHeight="1" x14ac:dyDescent="0.2">
      <c r="A65" s="1271" t="s">
        <v>54</v>
      </c>
      <c r="B65" s="2622" t="s">
        <v>772</v>
      </c>
      <c r="C65" s="2623"/>
      <c r="D65" s="2624"/>
      <c r="E65" s="2625" t="s">
        <v>734</v>
      </c>
      <c r="F65" s="2626"/>
      <c r="G65" s="2627"/>
      <c r="H65" s="496"/>
      <c r="I65" s="497" t="s">
        <v>773</v>
      </c>
      <c r="J65" s="501"/>
      <c r="K65" s="501"/>
      <c r="L65" s="501"/>
      <c r="M65" s="501"/>
      <c r="N65" s="501"/>
      <c r="O65" s="501"/>
      <c r="P65" s="154"/>
      <c r="Q65" s="154"/>
      <c r="R65" s="154"/>
      <c r="S65" s="154"/>
      <c r="T65" s="154"/>
      <c r="U65" s="154"/>
      <c r="V65" s="154"/>
      <c r="W65" s="154"/>
      <c r="X65" s="154"/>
      <c r="Y65" s="154"/>
      <c r="Z65" s="502"/>
      <c r="AE65" s="422"/>
      <c r="AF65" s="422"/>
      <c r="AG65" s="422"/>
      <c r="AH65" s="422"/>
      <c r="AI65" s="422"/>
      <c r="AJ65" s="422"/>
    </row>
    <row r="66" spans="1:36" s="410" customFormat="1" ht="14.1" customHeight="1" x14ac:dyDescent="0.2">
      <c r="A66" s="1271" t="s">
        <v>774</v>
      </c>
      <c r="B66" s="2622" t="s">
        <v>870</v>
      </c>
      <c r="C66" s="2623"/>
      <c r="D66" s="2624"/>
      <c r="E66" s="2625" t="s">
        <v>734</v>
      </c>
      <c r="F66" s="2626"/>
      <c r="G66" s="2627"/>
      <c r="H66" s="496"/>
      <c r="I66" s="497" t="s">
        <v>775</v>
      </c>
      <c r="J66" s="501"/>
      <c r="K66" s="501"/>
      <c r="L66" s="501"/>
      <c r="M66" s="501"/>
      <c r="N66" s="501"/>
      <c r="O66" s="501"/>
      <c r="P66" s="154"/>
      <c r="Q66" s="154"/>
      <c r="R66" s="154"/>
      <c r="S66" s="154"/>
      <c r="T66" s="154"/>
      <c r="U66" s="154"/>
      <c r="V66" s="154"/>
      <c r="W66" s="154"/>
      <c r="X66" s="154"/>
      <c r="Y66" s="154"/>
      <c r="Z66" s="502"/>
    </row>
    <row r="67" spans="1:36" s="410" customFormat="1" ht="14.1" customHeight="1" x14ac:dyDescent="0.2">
      <c r="A67" s="1271" t="s">
        <v>2550</v>
      </c>
      <c r="B67" s="2622" t="s">
        <v>2551</v>
      </c>
      <c r="C67" s="2623"/>
      <c r="D67" s="2624"/>
      <c r="E67" s="2628" t="s">
        <v>733</v>
      </c>
      <c r="F67" s="2629"/>
      <c r="G67" s="2630"/>
      <c r="H67" s="496"/>
      <c r="I67" s="497" t="s">
        <v>2552</v>
      </c>
      <c r="J67" s="501"/>
      <c r="K67" s="501"/>
      <c r="L67" s="501"/>
      <c r="M67" s="501"/>
      <c r="N67" s="501"/>
      <c r="O67" s="501"/>
      <c r="P67" s="154"/>
      <c r="Q67" s="154"/>
      <c r="R67" s="154"/>
      <c r="S67" s="154"/>
      <c r="T67" s="154"/>
      <c r="U67" s="154"/>
      <c r="V67" s="154"/>
      <c r="W67" s="154"/>
      <c r="X67" s="154"/>
      <c r="Y67" s="154"/>
      <c r="Z67" s="502"/>
    </row>
    <row r="68" spans="1:36" s="410" customFormat="1" ht="14.1" customHeight="1" x14ac:dyDescent="0.2">
      <c r="A68" s="1271" t="s">
        <v>46</v>
      </c>
      <c r="B68" s="2622" t="s">
        <v>985</v>
      </c>
      <c r="C68" s="2623"/>
      <c r="D68" s="2624"/>
      <c r="E68" s="2518" t="s">
        <v>732</v>
      </c>
      <c r="F68" s="2519"/>
      <c r="G68" s="2520"/>
      <c r="H68" s="496"/>
      <c r="I68" s="497" t="s">
        <v>3438</v>
      </c>
      <c r="J68" s="506"/>
      <c r="K68" s="503"/>
      <c r="L68" s="503"/>
      <c r="M68" s="503"/>
      <c r="N68" s="503"/>
      <c r="O68" s="503"/>
      <c r="P68" s="504"/>
      <c r="Q68" s="154"/>
      <c r="R68" s="154"/>
      <c r="S68" s="154"/>
      <c r="T68" s="154"/>
      <c r="U68" s="154"/>
      <c r="V68" s="154"/>
      <c r="W68" s="154"/>
      <c r="X68" s="154"/>
      <c r="Y68" s="154"/>
      <c r="Z68" s="502"/>
    </row>
    <row r="69" spans="1:36" s="410" customFormat="1" ht="14.1" customHeight="1" x14ac:dyDescent="0.2">
      <c r="A69" s="1271" t="s">
        <v>735</v>
      </c>
      <c r="B69" s="2622" t="s">
        <v>871</v>
      </c>
      <c r="C69" s="2623"/>
      <c r="D69" s="2624"/>
      <c r="E69" s="2518" t="s">
        <v>732</v>
      </c>
      <c r="F69" s="2519"/>
      <c r="G69" s="2520"/>
      <c r="H69" s="496"/>
      <c r="I69" s="497" t="s">
        <v>778</v>
      </c>
      <c r="J69" s="501"/>
      <c r="K69" s="501"/>
      <c r="L69" s="501"/>
      <c r="M69" s="501"/>
      <c r="N69" s="501"/>
      <c r="O69" s="501"/>
      <c r="P69" s="154"/>
      <c r="Q69" s="154"/>
      <c r="R69" s="154"/>
      <c r="S69" s="154"/>
      <c r="T69" s="154"/>
      <c r="U69" s="154"/>
      <c r="V69" s="154"/>
      <c r="W69" s="154"/>
      <c r="X69" s="154"/>
      <c r="Y69" s="154"/>
      <c r="Z69" s="502"/>
    </row>
    <row r="70" spans="1:36" s="410" customFormat="1" ht="14.1" customHeight="1" x14ac:dyDescent="0.2">
      <c r="A70" s="590" t="s">
        <v>3110</v>
      </c>
      <c r="B70" s="2619" t="s">
        <v>3111</v>
      </c>
      <c r="C70" s="2620"/>
      <c r="D70" s="2621"/>
      <c r="E70" s="2518" t="s">
        <v>732</v>
      </c>
      <c r="F70" s="2519"/>
      <c r="G70" s="2520"/>
      <c r="H70" s="496"/>
      <c r="I70" s="497" t="s">
        <v>2553</v>
      </c>
      <c r="J70" s="501"/>
      <c r="K70" s="501"/>
      <c r="L70" s="501"/>
      <c r="M70" s="501"/>
      <c r="N70" s="501"/>
      <c r="O70" s="501"/>
      <c r="P70" s="154"/>
      <c r="Q70" s="154"/>
      <c r="R70" s="154"/>
      <c r="S70" s="154"/>
      <c r="T70" s="154"/>
      <c r="U70" s="154"/>
      <c r="V70" s="154"/>
      <c r="W70" s="154"/>
      <c r="X70" s="154"/>
      <c r="Y70" s="154"/>
      <c r="Z70" s="502"/>
    </row>
    <row r="71" spans="1:36" s="410" customFormat="1" ht="14.1" hidden="1" customHeight="1" x14ac:dyDescent="0.2">
      <c r="A71" s="590" t="s">
        <v>0</v>
      </c>
      <c r="B71" s="2619" t="s">
        <v>779</v>
      </c>
      <c r="C71" s="2620"/>
      <c r="D71" s="2621"/>
      <c r="E71" s="2518" t="s">
        <v>732</v>
      </c>
      <c r="F71" s="2519"/>
      <c r="G71" s="2520"/>
      <c r="H71" s="496"/>
      <c r="I71" s="497" t="s">
        <v>3440</v>
      </c>
      <c r="J71" s="501"/>
      <c r="K71" s="501"/>
      <c r="L71" s="501"/>
      <c r="M71" s="501"/>
      <c r="N71" s="501"/>
      <c r="O71" s="501"/>
      <c r="P71" s="154"/>
      <c r="Q71" s="154"/>
      <c r="R71" s="154"/>
      <c r="S71" s="154"/>
      <c r="T71" s="154"/>
      <c r="U71" s="154"/>
      <c r="V71" s="154"/>
      <c r="W71" s="154"/>
      <c r="X71" s="154"/>
      <c r="Y71" s="154"/>
      <c r="Z71" s="502"/>
    </row>
    <row r="72" spans="1:36" s="410" customFormat="1" ht="14.1" customHeight="1" x14ac:dyDescent="0.2">
      <c r="A72" s="590" t="s">
        <v>875</v>
      </c>
      <c r="B72" s="2616" t="s">
        <v>885</v>
      </c>
      <c r="C72" s="2617"/>
      <c r="D72" s="2618"/>
      <c r="E72" s="2518" t="s">
        <v>732</v>
      </c>
      <c r="F72" s="2519"/>
      <c r="G72" s="2520"/>
      <c r="H72" s="496"/>
      <c r="I72" s="507" t="s">
        <v>874</v>
      </c>
      <c r="J72" s="501"/>
      <c r="K72" s="501"/>
      <c r="L72" s="501"/>
      <c r="M72" s="501"/>
      <c r="N72" s="501"/>
      <c r="O72" s="1301" t="s">
        <v>2555</v>
      </c>
      <c r="P72" s="154"/>
      <c r="Q72" s="1309">
        <f>B23</f>
        <v>2014</v>
      </c>
      <c r="R72" s="154"/>
      <c r="S72" s="507"/>
      <c r="T72" s="154"/>
      <c r="U72" s="154"/>
      <c r="V72" s="154"/>
      <c r="W72" s="154"/>
      <c r="X72" s="154"/>
      <c r="Y72" s="154"/>
      <c r="Z72" s="502"/>
    </row>
    <row r="73" spans="1:36" s="410" customFormat="1" ht="14.1" customHeight="1" x14ac:dyDescent="0.2">
      <c r="A73" s="590" t="s">
        <v>877</v>
      </c>
      <c r="B73" s="2616" t="s">
        <v>886</v>
      </c>
      <c r="C73" s="2617"/>
      <c r="D73" s="2618"/>
      <c r="E73" s="2518" t="s">
        <v>732</v>
      </c>
      <c r="F73" s="2519"/>
      <c r="G73" s="2520"/>
      <c r="H73" s="496"/>
      <c r="I73" s="507" t="s">
        <v>874</v>
      </c>
      <c r="J73" s="501"/>
      <c r="K73" s="501"/>
      <c r="L73" s="501"/>
      <c r="M73" s="501"/>
      <c r="N73" s="501"/>
      <c r="O73" s="1301" t="s">
        <v>2555</v>
      </c>
      <c r="P73" s="154"/>
      <c r="Q73" s="1309">
        <f>B24</f>
        <v>2015</v>
      </c>
      <c r="R73" s="154"/>
      <c r="S73" s="507"/>
      <c r="T73" s="154"/>
      <c r="U73" s="154"/>
      <c r="V73" s="154"/>
      <c r="W73" s="154"/>
      <c r="X73" s="154"/>
      <c r="Y73" s="154"/>
      <c r="Z73" s="502"/>
    </row>
    <row r="74" spans="1:36" s="410" customFormat="1" ht="14.1" customHeight="1" x14ac:dyDescent="0.2">
      <c r="A74" s="590" t="s">
        <v>781</v>
      </c>
      <c r="B74" s="2616" t="s">
        <v>887</v>
      </c>
      <c r="C74" s="2617"/>
      <c r="D74" s="2618"/>
      <c r="E74" s="2518" t="s">
        <v>732</v>
      </c>
      <c r="F74" s="2519"/>
      <c r="G74" s="2520"/>
      <c r="H74" s="496"/>
      <c r="I74" s="507" t="s">
        <v>874</v>
      </c>
      <c r="J74" s="501"/>
      <c r="K74" s="501"/>
      <c r="L74" s="501"/>
      <c r="M74" s="501"/>
      <c r="N74" s="501"/>
      <c r="O74" s="1301" t="s">
        <v>2555</v>
      </c>
      <c r="P74" s="154"/>
      <c r="Q74" s="1309">
        <f>B25</f>
        <v>2016</v>
      </c>
      <c r="R74" s="154"/>
      <c r="S74" s="507"/>
      <c r="T74" s="154"/>
      <c r="U74" s="154"/>
      <c r="V74" s="154"/>
      <c r="W74" s="154"/>
      <c r="X74" s="154"/>
      <c r="Y74" s="154"/>
      <c r="Z74" s="502"/>
    </row>
    <row r="75" spans="1:36" s="410" customFormat="1" ht="14.1" customHeight="1" x14ac:dyDescent="0.2">
      <c r="A75" s="590" t="s">
        <v>783</v>
      </c>
      <c r="B75" s="2616" t="s">
        <v>888</v>
      </c>
      <c r="C75" s="2617"/>
      <c r="D75" s="2618"/>
      <c r="E75" s="2518" t="s">
        <v>732</v>
      </c>
      <c r="F75" s="2519"/>
      <c r="G75" s="2520"/>
      <c r="H75" s="496"/>
      <c r="I75" s="507" t="s">
        <v>874</v>
      </c>
      <c r="J75" s="501"/>
      <c r="K75" s="501"/>
      <c r="L75" s="501"/>
      <c r="M75" s="501"/>
      <c r="N75" s="501"/>
      <c r="O75" s="1301" t="s">
        <v>2555</v>
      </c>
      <c r="P75" s="154"/>
      <c r="Q75" s="1309">
        <f>B26</f>
        <v>2017</v>
      </c>
      <c r="R75" s="154"/>
      <c r="S75" s="507"/>
      <c r="T75" s="154"/>
      <c r="U75" s="154"/>
      <c r="V75" s="154"/>
      <c r="W75" s="154"/>
      <c r="X75" s="154"/>
      <c r="Y75" s="154"/>
      <c r="Z75" s="502"/>
    </row>
    <row r="76" spans="1:36" s="410" customFormat="1" ht="14.1" customHeight="1" x14ac:dyDescent="0.2">
      <c r="A76" s="590" t="s">
        <v>2973</v>
      </c>
      <c r="B76" s="2616" t="s">
        <v>888</v>
      </c>
      <c r="C76" s="2617"/>
      <c r="D76" s="2618"/>
      <c r="E76" s="2518" t="s">
        <v>732</v>
      </c>
      <c r="F76" s="2519"/>
      <c r="G76" s="2520"/>
      <c r="H76" s="496"/>
      <c r="I76" s="507" t="s">
        <v>874</v>
      </c>
      <c r="J76" s="501"/>
      <c r="K76" s="501"/>
      <c r="L76" s="501"/>
      <c r="M76" s="501"/>
      <c r="N76" s="501"/>
      <c r="O76" s="1301" t="s">
        <v>2555</v>
      </c>
      <c r="P76" s="154"/>
      <c r="Q76" s="1309">
        <f>B27</f>
        <v>2018</v>
      </c>
      <c r="R76" s="154"/>
      <c r="S76" s="507"/>
      <c r="T76" s="154"/>
      <c r="U76" s="154"/>
      <c r="V76" s="154"/>
      <c r="W76" s="154"/>
      <c r="X76" s="154"/>
      <c r="Y76" s="154"/>
      <c r="Z76" s="502"/>
    </row>
    <row r="77" spans="1:36" s="410" customFormat="1" ht="14.1" customHeight="1" x14ac:dyDescent="0.2">
      <c r="A77" s="590" t="s">
        <v>881</v>
      </c>
      <c r="B77" s="2616" t="s">
        <v>886</v>
      </c>
      <c r="C77" s="2617"/>
      <c r="D77" s="2618"/>
      <c r="E77" s="2518" t="s">
        <v>732</v>
      </c>
      <c r="F77" s="2519"/>
      <c r="G77" s="2520"/>
      <c r="H77" s="496"/>
      <c r="I77" s="507" t="s">
        <v>880</v>
      </c>
      <c r="J77" s="501"/>
      <c r="K77" s="501"/>
      <c r="L77" s="501"/>
      <c r="M77" s="501"/>
      <c r="N77" s="501"/>
      <c r="O77" s="1301" t="s">
        <v>2555</v>
      </c>
      <c r="P77" s="154"/>
      <c r="Q77" s="1309">
        <f>B23</f>
        <v>2014</v>
      </c>
      <c r="R77" s="154"/>
      <c r="S77" s="507"/>
      <c r="T77" s="154"/>
      <c r="U77" s="154"/>
      <c r="V77" s="154"/>
      <c r="W77" s="154"/>
      <c r="X77" s="154"/>
      <c r="Y77" s="154"/>
      <c r="Z77" s="502"/>
    </row>
    <row r="78" spans="1:36" s="410" customFormat="1" ht="14.1" customHeight="1" x14ac:dyDescent="0.2">
      <c r="A78" s="590" t="s">
        <v>882</v>
      </c>
      <c r="B78" s="2616" t="s">
        <v>876</v>
      </c>
      <c r="C78" s="2617"/>
      <c r="D78" s="2618"/>
      <c r="E78" s="2518" t="s">
        <v>732</v>
      </c>
      <c r="F78" s="2519"/>
      <c r="G78" s="2520"/>
      <c r="H78" s="496"/>
      <c r="I78" s="507" t="s">
        <v>880</v>
      </c>
      <c r="J78" s="501"/>
      <c r="K78" s="501"/>
      <c r="L78" s="501"/>
      <c r="M78" s="501"/>
      <c r="N78" s="501"/>
      <c r="O78" s="1301" t="s">
        <v>2555</v>
      </c>
      <c r="P78" s="154"/>
      <c r="Q78" s="1309">
        <f>B24</f>
        <v>2015</v>
      </c>
      <c r="R78" s="154"/>
      <c r="S78" s="507"/>
      <c r="T78" s="154"/>
      <c r="U78" s="154"/>
      <c r="V78" s="154"/>
      <c r="W78" s="154"/>
      <c r="X78" s="154"/>
      <c r="Y78" s="154"/>
      <c r="Z78" s="502"/>
    </row>
    <row r="79" spans="1:36" s="410" customFormat="1" ht="14.1" customHeight="1" x14ac:dyDescent="0.2">
      <c r="A79" s="590" t="s">
        <v>784</v>
      </c>
      <c r="B79" s="2616" t="s">
        <v>889</v>
      </c>
      <c r="C79" s="2617"/>
      <c r="D79" s="2618"/>
      <c r="E79" s="2518" t="s">
        <v>732</v>
      </c>
      <c r="F79" s="2519"/>
      <c r="G79" s="2520"/>
      <c r="H79" s="496"/>
      <c r="I79" s="507" t="s">
        <v>880</v>
      </c>
      <c r="J79" s="501"/>
      <c r="K79" s="501"/>
      <c r="L79" s="501"/>
      <c r="M79" s="501"/>
      <c r="N79" s="501"/>
      <c r="O79" s="1301" t="s">
        <v>2555</v>
      </c>
      <c r="P79" s="154"/>
      <c r="Q79" s="1309">
        <f>B25</f>
        <v>2016</v>
      </c>
      <c r="R79" s="154"/>
      <c r="S79" s="507"/>
      <c r="T79" s="154"/>
      <c r="U79" s="154"/>
      <c r="V79" s="154"/>
      <c r="W79" s="154"/>
      <c r="X79" s="154"/>
      <c r="Y79" s="154"/>
      <c r="Z79" s="502"/>
    </row>
    <row r="80" spans="1:36" s="410" customFormat="1" ht="14.1" customHeight="1" x14ac:dyDescent="0.2">
      <c r="A80" s="590" t="s">
        <v>785</v>
      </c>
      <c r="B80" s="2616" t="s">
        <v>878</v>
      </c>
      <c r="C80" s="2617"/>
      <c r="D80" s="2618"/>
      <c r="E80" s="2518" t="s">
        <v>732</v>
      </c>
      <c r="F80" s="2519"/>
      <c r="G80" s="2520"/>
      <c r="H80" s="496"/>
      <c r="I80" s="507" t="s">
        <v>880</v>
      </c>
      <c r="J80" s="501"/>
      <c r="K80" s="501"/>
      <c r="L80" s="501"/>
      <c r="M80" s="501"/>
      <c r="N80" s="501"/>
      <c r="O80" s="1301" t="s">
        <v>2555</v>
      </c>
      <c r="P80" s="154"/>
      <c r="Q80" s="1309">
        <f>B26</f>
        <v>2017</v>
      </c>
      <c r="R80" s="154"/>
      <c r="S80" s="507"/>
      <c r="T80" s="154"/>
      <c r="U80" s="154"/>
      <c r="V80" s="154"/>
      <c r="W80" s="154"/>
      <c r="X80" s="154"/>
      <c r="Y80" s="154"/>
      <c r="Z80" s="502"/>
    </row>
    <row r="81" spans="1:26" s="410" customFormat="1" ht="14.1" customHeight="1" x14ac:dyDescent="0.2">
      <c r="A81" s="590" t="s">
        <v>2974</v>
      </c>
      <c r="B81" s="2616" t="s">
        <v>878</v>
      </c>
      <c r="C81" s="2617"/>
      <c r="D81" s="2618"/>
      <c r="E81" s="2518" t="s">
        <v>732</v>
      </c>
      <c r="F81" s="2519"/>
      <c r="G81" s="2520"/>
      <c r="H81" s="496"/>
      <c r="I81" s="507" t="s">
        <v>880</v>
      </c>
      <c r="J81" s="501"/>
      <c r="K81" s="501"/>
      <c r="L81" s="501"/>
      <c r="M81" s="501"/>
      <c r="N81" s="501"/>
      <c r="O81" s="1301" t="s">
        <v>2555</v>
      </c>
      <c r="P81" s="154"/>
      <c r="Q81" s="1309">
        <f>B27</f>
        <v>2018</v>
      </c>
      <c r="R81" s="154"/>
      <c r="S81" s="507"/>
      <c r="T81" s="154"/>
      <c r="U81" s="154"/>
      <c r="V81" s="154"/>
      <c r="W81" s="154"/>
      <c r="X81" s="154"/>
      <c r="Y81" s="154"/>
      <c r="Z81" s="502"/>
    </row>
    <row r="83" spans="1:26" x14ac:dyDescent="0.2">
      <c r="A83" s="2504" t="s">
        <v>2486</v>
      </c>
      <c r="B83" s="2504"/>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row>
    <row r="84" spans="1:26" ht="17.25" hidden="1" customHeight="1" x14ac:dyDescent="0.25">
      <c r="A84" s="2615" t="s">
        <v>2520</v>
      </c>
      <c r="B84" s="2615"/>
      <c r="C84" s="2615"/>
      <c r="D84" s="2615"/>
      <c r="E84" s="2615"/>
      <c r="F84" s="2615"/>
      <c r="G84" s="2615"/>
      <c r="H84" s="2615"/>
      <c r="I84" s="2615"/>
      <c r="J84" s="2615"/>
      <c r="K84" s="2615"/>
      <c r="L84" s="2615"/>
      <c r="M84" s="2615"/>
      <c r="N84" s="1312"/>
      <c r="O84" s="2615" t="s">
        <v>2519</v>
      </c>
      <c r="P84" s="2615"/>
      <c r="Q84" s="2615"/>
      <c r="R84" s="2615"/>
      <c r="S84" s="2615"/>
      <c r="T84" s="2615"/>
      <c r="U84" s="2615"/>
      <c r="V84" s="2615"/>
      <c r="W84" s="2615"/>
      <c r="X84" s="2615"/>
      <c r="Y84" s="2615"/>
      <c r="Z84" s="2615"/>
    </row>
    <row r="85" spans="1:26" hidden="1" x14ac:dyDescent="0.2">
      <c r="A85" s="361" t="str">
        <f>[11]Berechnung4!B30</f>
        <v>ART</v>
      </c>
      <c r="C85" s="361">
        <f>[11]Berechnung4!C30</f>
        <v>0</v>
      </c>
      <c r="D85" s="361">
        <f>[11]Berechnung4!D30</f>
        <v>0</v>
      </c>
      <c r="E85" s="411">
        <f>[11]Berechnung4!E30</f>
        <v>0</v>
      </c>
      <c r="F85" s="411" t="str">
        <f>[11]Berechnung4!F30</f>
        <v>Werte</v>
      </c>
      <c r="G85" s="411">
        <f>[11]Berechnung4!G30</f>
        <v>0</v>
      </c>
      <c r="H85" s="411">
        <f>[11]Berechnung4!H30</f>
        <v>0</v>
      </c>
      <c r="I85" s="411">
        <f>[11]Berechnung4!I30</f>
        <v>0</v>
      </c>
      <c r="J85" s="411">
        <f>[11]Berechnung4!J30</f>
        <v>0</v>
      </c>
      <c r="K85" s="411">
        <f>[11]Berechnung4!K30</f>
        <v>0</v>
      </c>
      <c r="L85" s="411" t="str">
        <f>[11]Berechnung4!L30</f>
        <v>Texte Matrix Datenquali</v>
      </c>
      <c r="M85" s="411">
        <f>[11]Berechnung4!M30</f>
        <v>0</v>
      </c>
      <c r="N85" s="411" t="str">
        <f>[11]Berechnung4!N30</f>
        <v>Fehlermeldungen Matrix</v>
      </c>
      <c r="O85" s="361"/>
      <c r="P85" s="361"/>
    </row>
    <row r="86" spans="1:26" hidden="1" x14ac:dyDescent="0.2">
      <c r="A86" s="361">
        <f>[11]Berechnung4!B31</f>
        <v>0</v>
      </c>
      <c r="C86" s="361">
        <f>[11]Berechnung4!C31</f>
        <v>0</v>
      </c>
      <c r="D86" s="361">
        <f>[11]Berechnung4!D31</f>
        <v>0</v>
      </c>
      <c r="E86" s="412">
        <f>[11]Berechnung4!E31</f>
        <v>0</v>
      </c>
      <c r="F86" s="412">
        <f>[11]Berechnung4!F31</f>
        <v>0</v>
      </c>
      <c r="G86" s="412">
        <f>[11]Berechnung4!G31</f>
        <v>0</v>
      </c>
      <c r="H86" s="412">
        <f>[11]Berechnung4!H31</f>
        <v>0</v>
      </c>
      <c r="I86" s="412">
        <f>[11]Berechnung4!I31</f>
        <v>0</v>
      </c>
      <c r="J86" s="412">
        <f>[11]Berechnung4!J31</f>
        <v>0</v>
      </c>
      <c r="K86" s="411">
        <f>[11]Berechnung4!K31</f>
        <v>0</v>
      </c>
      <c r="L86" s="411">
        <f>[11]Berechnung4!L31</f>
        <v>0</v>
      </c>
      <c r="M86" s="411">
        <f>[11]Berechnung4!M31</f>
        <v>0</v>
      </c>
      <c r="N86" s="411" t="str">
        <f>[11]Berechnung4!N31</f>
        <v>Ganze Zahl zwischen 0 und 5000 eingeben</v>
      </c>
      <c r="O86" s="361"/>
      <c r="P86" s="361"/>
    </row>
    <row r="87" spans="1:26" hidden="1" x14ac:dyDescent="0.2">
      <c r="A87" s="361" t="str">
        <f>[11]Berechnung4!B32</f>
        <v>relevante Nachsorgejahre nicht/unvollständig bearbeitet</v>
      </c>
      <c r="C87" s="361">
        <f>[11]Berechnung4!C32</f>
        <v>0</v>
      </c>
      <c r="D87" s="361" t="str">
        <f>[11]Berechnung4!D32</f>
        <v>unvollständig</v>
      </c>
      <c r="E87" s="412">
        <f>[11]Berechnung4!E32</f>
        <v>0</v>
      </c>
      <c r="F87" s="412">
        <f>[11]Berechnung4!F32</f>
        <v>0</v>
      </c>
      <c r="G87" s="412">
        <f>[11]Berechnung4!G32</f>
        <v>0</v>
      </c>
      <c r="H87" s="412">
        <f>[11]Berechnung4!H32</f>
        <v>0</v>
      </c>
      <c r="I87" s="412">
        <f>[11]Berechnung4!I32</f>
        <v>0</v>
      </c>
      <c r="J87" s="412">
        <f>[11]Berechnung4!J32</f>
        <v>0</v>
      </c>
      <c r="K87" s="411">
        <f>[11]Berechnung4!K32</f>
        <v>0</v>
      </c>
      <c r="L87" s="411" t="str">
        <f>[11]Berechnung4!L32</f>
        <v>relevante Nachsorgejahre nicht/unvollständig bearbeitet</v>
      </c>
      <c r="M87" s="411">
        <f>[11]Berechnung4!M32</f>
        <v>0</v>
      </c>
      <c r="N87" s="411">
        <f>[11]Berechnung4!N32</f>
        <v>0</v>
      </c>
      <c r="O87" s="361"/>
      <c r="P87" s="361"/>
    </row>
    <row r="88" spans="1:26" ht="14.25" hidden="1" customHeight="1" x14ac:dyDescent="0.2">
      <c r="A88" s="361" t="str">
        <f>[11]Berechnung4!B33</f>
        <v>Relative Quote tumorfrei</v>
      </c>
      <c r="C88" s="361">
        <f>[11]Berechnung4!C33</f>
        <v>0</v>
      </c>
      <c r="D88" s="361" t="str">
        <f>[11]Berechnung4!D33</f>
        <v>plausi</v>
      </c>
      <c r="E88" s="412" t="str">
        <f>[11]Berechnung4!E33</f>
        <v>nicht geprüft</v>
      </c>
      <c r="F88" s="412">
        <f>[11]Berechnung4!F33</f>
        <v>-1</v>
      </c>
      <c r="G88" s="412">
        <f>[11]Berechnung4!G33</f>
        <v>-1</v>
      </c>
      <c r="H88" s="412">
        <f>[11]Berechnung4!H33</f>
        <v>-1</v>
      </c>
      <c r="I88" s="412">
        <f>[11]Berechnung4!I33</f>
        <v>-1</v>
      </c>
      <c r="J88" s="412">
        <f>[11]Berechnung4!J33</f>
        <v>-1</v>
      </c>
      <c r="K88" s="411">
        <f>[11]Berechnung4!K33</f>
        <v>0</v>
      </c>
      <c r="L88" s="411" t="str">
        <f>[11]Berechnung4!L33</f>
        <v>auffällig niedrige Quote tumorfreier Patienten</v>
      </c>
      <c r="M88" s="411">
        <f>[11]Berechnung4!M33</f>
        <v>0</v>
      </c>
      <c r="N88" s="411">
        <f>[11]Berechnung4!N33</f>
        <v>0</v>
      </c>
      <c r="O88" s="361"/>
      <c r="P88" s="361"/>
      <c r="Z88" s="356"/>
    </row>
    <row r="89" spans="1:26" ht="14.25" hidden="1" customHeight="1" x14ac:dyDescent="0.2">
      <c r="A89" s="361" t="str">
        <f>[11]Berechnung4!B34</f>
        <v xml:space="preserve">nur Prozentwerte können eingegeben werden </v>
      </c>
      <c r="C89" s="361">
        <f>[11]Berechnung4!C34</f>
        <v>0</v>
      </c>
      <c r="D89" s="361" t="str">
        <f>[11]Berechnung4!D34</f>
        <v>inkorrekt</v>
      </c>
      <c r="E89" s="412" t="str">
        <f>[11]Berechnung4!E34</f>
        <v>&gt;</v>
      </c>
      <c r="F89" s="412">
        <f>[11]Berechnung4!F34</f>
        <v>0</v>
      </c>
      <c r="G89" s="412">
        <f>[11]Berechnung4!G34</f>
        <v>0</v>
      </c>
      <c r="H89" s="412">
        <f>[11]Berechnung4!H34</f>
        <v>0</v>
      </c>
      <c r="I89" s="412">
        <f>[11]Berechnung4!I34</f>
        <v>0</v>
      </c>
      <c r="J89" s="412">
        <f>[11]Berechnung4!J34</f>
        <v>1</v>
      </c>
      <c r="K89" s="411">
        <f>[11]Berechnung4!K34</f>
        <v>0</v>
      </c>
      <c r="L89" s="411">
        <f>[11]Berechnung4!L34</f>
        <v>0</v>
      </c>
      <c r="M89" s="411">
        <f>[11]Berechnung4!M34</f>
        <v>0</v>
      </c>
      <c r="N89" s="411">
        <f>[11]Berechnung4!N34</f>
        <v>0</v>
      </c>
      <c r="O89" s="361"/>
      <c r="P89" s="361"/>
      <c r="Z89" s="356"/>
    </row>
    <row r="90" spans="1:26" ht="14.25" hidden="1" customHeight="1" x14ac:dyDescent="0.2">
      <c r="A90" s="361" t="str">
        <f>[11]Berechnung4!B35</f>
        <v>zu geringe Anzahl der Primärfälle</v>
      </c>
      <c r="C90" s="361">
        <f>[11]Berechnung4!C35</f>
        <v>0</v>
      </c>
      <c r="D90" s="361" t="str">
        <f>[11]Berechnung4!D35</f>
        <v>plausi</v>
      </c>
      <c r="E90" s="411" t="str">
        <f>[11]Berechnung4!E35</f>
        <v>&lt;</v>
      </c>
      <c r="F90" s="411">
        <f>[11]Berechnung4!F35</f>
        <v>0</v>
      </c>
      <c r="G90" s="411">
        <f>[11]Berechnung4!G35</f>
        <v>16</v>
      </c>
      <c r="H90" s="411">
        <f>[11]Berechnung4!H35</f>
        <v>0</v>
      </c>
      <c r="I90" s="411">
        <f>[11]Berechnung4!I35</f>
        <v>0</v>
      </c>
      <c r="J90" s="411">
        <f>[11]Berechnung4!J35</f>
        <v>0</v>
      </c>
      <c r="K90" s="411">
        <f>[11]Berechnung4!K35</f>
        <v>0</v>
      </c>
      <c r="L90" s="411" t="str">
        <f>[11]Berechnung4!L35</f>
        <v>zu wenig Primärfälle angegeben</v>
      </c>
      <c r="M90" s="411">
        <f>[11]Berechnung4!M35</f>
        <v>0</v>
      </c>
      <c r="N90" s="411">
        <f>[11]Berechnung4!N35</f>
        <v>0</v>
      </c>
      <c r="O90" s="361"/>
      <c r="P90" s="361"/>
      <c r="Z90" s="356"/>
    </row>
    <row r="91" spans="1:26" ht="14.25" hidden="1" customHeight="1" x14ac:dyDescent="0.2">
      <c r="A91" s="361" t="str">
        <f>[11]Berechnung4!B36</f>
        <v>zu viele Patientinnen im Follow-Up</v>
      </c>
      <c r="C91" s="361">
        <f>[11]Berechnung4!C36</f>
        <v>0</v>
      </c>
      <c r="D91" s="361" t="str">
        <f>[11]Berechnung4!D36</f>
        <v>inkorrekt</v>
      </c>
      <c r="E91" s="413">
        <f>[11]Berechnung4!E36</f>
        <v>0</v>
      </c>
      <c r="F91" s="413">
        <f>[11]Berechnung4!F36</f>
        <v>0</v>
      </c>
      <c r="G91" s="413">
        <f>[11]Berechnung4!G36</f>
        <v>0</v>
      </c>
      <c r="H91" s="413">
        <f>[11]Berechnung4!H36</f>
        <v>0</v>
      </c>
      <c r="I91" s="413">
        <f>[11]Berechnung4!I36</f>
        <v>0</v>
      </c>
      <c r="J91" s="413">
        <f>[11]Berechnung4!J36</f>
        <v>0</v>
      </c>
      <c r="K91" s="411">
        <f>[11]Berechnung4!K36</f>
        <v>0</v>
      </c>
      <c r="L91" s="411" t="str">
        <f>[11]Berechnung4!L36</f>
        <v>zu viele Pat im Follow-Up</v>
      </c>
      <c r="M91" s="411">
        <f>[11]Berechnung4!M36</f>
        <v>0</v>
      </c>
      <c r="N91" s="411" t="str">
        <f>[11]Berechnung4!N36</f>
        <v>Anzahl Pat. Im Follow-Up zu hoch</v>
      </c>
      <c r="O91" s="361"/>
      <c r="P91" s="361"/>
      <c r="Z91" s="356"/>
    </row>
    <row r="92" spans="1:26" ht="14.25" hidden="1" customHeight="1" x14ac:dyDescent="0.2">
      <c r="A92" s="361" t="str">
        <f>[11]Berechnung4!B37</f>
        <v>geringe Follow-Up Quote</v>
      </c>
      <c r="C92" s="361">
        <f>[11]Berechnung4!C37</f>
        <v>0</v>
      </c>
      <c r="D92" s="361" t="str">
        <f>[11]Berechnung4!D37</f>
        <v>plausi</v>
      </c>
      <c r="E92" s="413" t="str">
        <f>[11]Berechnung4!E37</f>
        <v>&lt;</v>
      </c>
      <c r="F92" s="413">
        <f>[11]Berechnung4!F37</f>
        <v>0</v>
      </c>
      <c r="G92" s="413">
        <f>[11]Berechnung4!G37</f>
        <v>0</v>
      </c>
      <c r="H92" s="413">
        <f>[11]Berechnung4!H37</f>
        <v>0</v>
      </c>
      <c r="I92" s="413">
        <f>[11]Berechnung4!I37</f>
        <v>0.69999</v>
      </c>
      <c r="J92" s="413">
        <f>[11]Berechnung4!J37</f>
        <v>0.69999</v>
      </c>
      <c r="K92" s="411">
        <f>[11]Berechnung4!K37</f>
        <v>0</v>
      </c>
      <c r="L92" s="411" t="str">
        <f>[11]Berechnung4!L37</f>
        <v>geringe Follow-Up Quote der Nachsorgejahre</v>
      </c>
      <c r="M92" s="411">
        <f>[11]Berechnung4!M37</f>
        <v>0</v>
      </c>
      <c r="N92" s="411">
        <f>[11]Berechnung4!N37</f>
        <v>0</v>
      </c>
      <c r="O92" s="361"/>
      <c r="P92" s="361"/>
      <c r="Z92" s="356"/>
    </row>
    <row r="93" spans="1:26" ht="14.25" hidden="1" customHeight="1" x14ac:dyDescent="0.2">
      <c r="A93" s="361" t="str">
        <f>[11]Berechnung4!B38</f>
        <v>geringe Follow-Up Quote der letzten 2-4 Jahre</v>
      </c>
      <c r="C93" s="361">
        <f>[11]Berechnung4!C38</f>
        <v>0</v>
      </c>
      <c r="D93" s="361" t="str">
        <f>[11]Berechnung4!D38</f>
        <v>sollvorgabe</v>
      </c>
      <c r="E93" s="413" t="str">
        <f>[11]Berechnung4!E38</f>
        <v>&lt;</v>
      </c>
      <c r="F93" s="413">
        <f>[11]Berechnung4!F38</f>
        <v>0</v>
      </c>
      <c r="G93" s="413">
        <f>[11]Berechnung4!G38</f>
        <v>0</v>
      </c>
      <c r="H93" s="413">
        <f>[11]Berechnung4!H38</f>
        <v>0</v>
      </c>
      <c r="I93" s="413">
        <f>[11]Berechnung4!I38</f>
        <v>0.79998999999999998</v>
      </c>
      <c r="J93" s="413">
        <f>[11]Berechnung4!J38</f>
        <v>0.79998999999999998</v>
      </c>
      <c r="K93" s="411">
        <f>[11]Berechnung4!K38</f>
        <v>0</v>
      </c>
      <c r="L93" s="411" t="str">
        <f>[11]Berechnung4!L38</f>
        <v>durchschnittliche Follow-Up Quote &lt; 80%</v>
      </c>
      <c r="M93" s="411">
        <f>[11]Berechnung4!M38</f>
        <v>0</v>
      </c>
      <c r="N93" s="411">
        <f>[11]Berechnung4!N38</f>
        <v>0</v>
      </c>
      <c r="O93" s="361"/>
      <c r="P93" s="361"/>
      <c r="Z93" s="356"/>
    </row>
    <row r="94" spans="1:26" ht="14.25" hidden="1" customHeight="1" x14ac:dyDescent="0.2">
      <c r="A94" s="361" t="str">
        <f>[11]Berechnung4!B39</f>
        <v>zu hohe Follow-Up Quote der letzten 2-4 Jahre</v>
      </c>
      <c r="C94" s="361">
        <f>[11]Berechnung4!C39</f>
        <v>0</v>
      </c>
      <c r="D94" s="361" t="str">
        <f>[11]Berechnung4!D39</f>
        <v>plausi</v>
      </c>
      <c r="E94" s="413" t="str">
        <f>[11]Berechnung4!E39</f>
        <v>&gt;</v>
      </c>
      <c r="F94" s="413">
        <f>[11]Berechnung4!F39</f>
        <v>0</v>
      </c>
      <c r="G94" s="413">
        <f>[11]Berechnung4!G39</f>
        <v>0</v>
      </c>
      <c r="H94" s="413">
        <f>[11]Berechnung4!H39</f>
        <v>0.99000999999999995</v>
      </c>
      <c r="I94" s="413">
        <f>[11]Berechnung4!I39</f>
        <v>1</v>
      </c>
      <c r="J94" s="413">
        <f>[11]Berechnung4!J39</f>
        <v>0.99000999999999995</v>
      </c>
      <c r="K94" s="411">
        <f>[11]Berechnung4!K39</f>
        <v>0</v>
      </c>
      <c r="L94" s="411" t="str">
        <f>[11]Berechnung4!L39</f>
        <v>durchschnittliche Follow-Up Quote &gt; 99%</v>
      </c>
      <c r="M94" s="411">
        <f>[11]Berechnung4!M39</f>
        <v>0</v>
      </c>
      <c r="N94" s="411">
        <f>[11]Berechnung4!N39</f>
        <v>0</v>
      </c>
      <c r="O94" s="361"/>
      <c r="P94" s="361"/>
      <c r="Z94" s="356"/>
    </row>
    <row r="95" spans="1:26" ht="14.25" hidden="1" customHeight="1" x14ac:dyDescent="0.2">
      <c r="A95" s="361" t="str">
        <f>[11]Berechnung4!B40</f>
        <v xml:space="preserve">Fehler bei Ereignisse </v>
      </c>
      <c r="C95" s="361">
        <f>[11]Berechnung4!C40</f>
        <v>0</v>
      </c>
      <c r="D95" s="361" t="str">
        <f>[11]Berechnung4!D40</f>
        <v>inkorrekt</v>
      </c>
      <c r="E95" s="413">
        <f>[11]Berechnung4!E40</f>
        <v>0</v>
      </c>
      <c r="F95" s="413">
        <f>[11]Berechnung4!F40</f>
        <v>0</v>
      </c>
      <c r="G95" s="413">
        <f>[11]Berechnung4!G40</f>
        <v>0</v>
      </c>
      <c r="H95" s="413">
        <f>[11]Berechnung4!H40</f>
        <v>0</v>
      </c>
      <c r="I95" s="413">
        <f>[11]Berechnung4!I40</f>
        <v>0</v>
      </c>
      <c r="J95" s="413">
        <f>[11]Berechnung4!J40</f>
        <v>0</v>
      </c>
      <c r="K95" s="411">
        <f>[11]Berechnung4!K40</f>
        <v>0</v>
      </c>
      <c r="L95" s="411" t="str">
        <f>[11]Berechnung4!L40</f>
        <v>Werte in Spalte R,S,T dürfen den Wert Spalte Q nicht übersteigen</v>
      </c>
      <c r="M95" s="411">
        <f>[11]Berechnung4!M40</f>
        <v>0</v>
      </c>
      <c r="N95" s="411" t="str">
        <f>[11]Berechnung4!N40</f>
        <v>Eingabe kann nicht größer sein als Ereignisse Spalte Q</v>
      </c>
      <c r="O95" s="361"/>
      <c r="P95" s="361"/>
      <c r="Z95" s="356"/>
    </row>
    <row r="96" spans="1:26" ht="14.25" hidden="1" customHeight="1" x14ac:dyDescent="0.2">
      <c r="A96" s="361">
        <f>[11]Berechnung4!B41</f>
        <v>0</v>
      </c>
      <c r="C96" s="361">
        <f>[11]Berechnung4!C41</f>
        <v>0</v>
      </c>
      <c r="D96" s="361">
        <f>[11]Berechnung4!D41</f>
        <v>0</v>
      </c>
      <c r="E96" s="413">
        <f>[11]Berechnung4!E41</f>
        <v>0</v>
      </c>
      <c r="F96" s="413">
        <f>[11]Berechnung4!F41</f>
        <v>0</v>
      </c>
      <c r="G96" s="413">
        <f>[11]Berechnung4!G41</f>
        <v>0</v>
      </c>
      <c r="H96" s="413">
        <f>[11]Berechnung4!H41</f>
        <v>0</v>
      </c>
      <c r="I96" s="413">
        <f>[11]Berechnung4!I41</f>
        <v>0</v>
      </c>
      <c r="J96" s="413">
        <f>[11]Berechnung4!J41</f>
        <v>0</v>
      </c>
      <c r="K96" s="411">
        <f>[11]Berechnung4!K41</f>
        <v>0</v>
      </c>
      <c r="L96" s="411">
        <f>[11]Berechnung4!L41</f>
        <v>0</v>
      </c>
      <c r="M96" s="411">
        <f>[11]Berechnung4!M41</f>
        <v>0</v>
      </c>
      <c r="N96" s="411">
        <f>[11]Berechnung4!N41</f>
        <v>0</v>
      </c>
      <c r="O96" s="361"/>
      <c r="P96" s="361"/>
      <c r="Z96" s="356"/>
    </row>
    <row r="97" spans="1:26" ht="14.25" hidden="1" customHeight="1" x14ac:dyDescent="0.2">
      <c r="A97" s="361" t="str">
        <f>[11]Berechnung4!B42</f>
        <v>wenn sich Minuswerte berechnen</v>
      </c>
      <c r="C97" s="361">
        <f>[11]Berechnung4!C42</f>
        <v>0</v>
      </c>
      <c r="D97" s="361" t="str">
        <f>[11]Berechnung4!D42</f>
        <v>inkorrekt</v>
      </c>
      <c r="E97" s="413" t="str">
        <f>[11]Berechnung4!E42</f>
        <v>&lt;</v>
      </c>
      <c r="F97" s="413">
        <f>[11]Berechnung4!F42</f>
        <v>0</v>
      </c>
      <c r="G97" s="413">
        <f>[11]Berechnung4!G42</f>
        <v>0</v>
      </c>
      <c r="H97" s="413">
        <f>[11]Berechnung4!H42</f>
        <v>0</v>
      </c>
      <c r="I97" s="413">
        <f>[11]Berechnung4!I42</f>
        <v>0</v>
      </c>
      <c r="J97" s="413">
        <f>[11]Berechnung4!J42</f>
        <v>0</v>
      </c>
      <c r="K97" s="411">
        <f>[11]Berechnung4!K42</f>
        <v>0</v>
      </c>
      <c r="L97" s="411" t="str">
        <f>[11]Berechnung4!L42</f>
        <v>Zahlen in Spalte O dürfen keine negativen Werte annehmen</v>
      </c>
      <c r="M97" s="411">
        <f>[11]Berechnung4!M42</f>
        <v>0</v>
      </c>
      <c r="N97" s="411"/>
      <c r="O97" s="361"/>
      <c r="P97" s="361"/>
      <c r="Z97" s="356"/>
    </row>
    <row r="98" spans="1:26" ht="14.25" hidden="1" customHeight="1" x14ac:dyDescent="0.2">
      <c r="A98" s="361">
        <f>[11]Berechnung4!B43</f>
        <v>0</v>
      </c>
      <c r="C98" s="361">
        <f>[11]Berechnung4!C43</f>
        <v>0</v>
      </c>
      <c r="D98" s="361">
        <f>[11]Berechnung4!D43</f>
        <v>0</v>
      </c>
      <c r="E98" s="413">
        <f>[11]Berechnung4!E43</f>
        <v>0</v>
      </c>
      <c r="F98" s="413">
        <f>[11]Berechnung4!F43</f>
        <v>0</v>
      </c>
      <c r="G98" s="413">
        <f>[11]Berechnung4!G43</f>
        <v>0</v>
      </c>
      <c r="H98" s="413">
        <f>[11]Berechnung4!H43</f>
        <v>0</v>
      </c>
      <c r="I98" s="413">
        <f>[11]Berechnung4!I43</f>
        <v>0</v>
      </c>
      <c r="J98" s="413">
        <f>[11]Berechnung4!J43</f>
        <v>0</v>
      </c>
      <c r="K98" s="411">
        <f>[11]Berechnung4!K43</f>
        <v>0</v>
      </c>
      <c r="L98" s="411">
        <f>[11]Berechnung4!L43</f>
        <v>0</v>
      </c>
      <c r="M98" s="411">
        <f>[11]Berechnung4!M43</f>
        <v>0</v>
      </c>
      <c r="N98" s="411">
        <f>[11]Berechnung4!N43</f>
        <v>0</v>
      </c>
      <c r="O98" s="361"/>
      <c r="P98" s="361"/>
      <c r="Z98" s="356"/>
    </row>
    <row r="99" spans="1:26" ht="14.25" hidden="1" customHeight="1" x14ac:dyDescent="0.2">
      <c r="A99" s="361" t="str">
        <f>[11]Berechnung4!B46</f>
        <v>DFS</v>
      </c>
      <c r="C99" s="361">
        <f>[11]Berechnung4!C46</f>
        <v>0</v>
      </c>
      <c r="D99" s="361">
        <f>[11]Berechnung4!D46</f>
        <v>0</v>
      </c>
      <c r="E99" s="361" t="str">
        <f>[11]Berechnung4!E46</f>
        <v>von</v>
      </c>
      <c r="F99" s="361">
        <f>[11]Berechnung4!F46</f>
        <v>0</v>
      </c>
      <c r="G99" s="415" t="str">
        <f>[11]Berechnung4!G46</f>
        <v>untere Grenze</v>
      </c>
      <c r="H99" s="415">
        <f>[11]Berechnung4!H46</f>
        <v>0</v>
      </c>
      <c r="I99" s="361">
        <f>[11]Berechnung4!I46</f>
        <v>0</v>
      </c>
      <c r="J99" s="415" t="str">
        <f>[11]Berechnung4!J46</f>
        <v>obere Grenze</v>
      </c>
      <c r="K99" s="361">
        <f>[11]Berechnung4!K46</f>
        <v>0</v>
      </c>
      <c r="L99" s="361">
        <f>[11]Berechnung4!L46</f>
        <v>0</v>
      </c>
      <c r="M99" s="414"/>
      <c r="N99" s="361">
        <f>[11]Berechnung4!M46</f>
        <v>0</v>
      </c>
      <c r="O99" s="361"/>
      <c r="P99" s="361"/>
      <c r="Z99" s="356"/>
    </row>
    <row r="100" spans="1:26" ht="14.25" hidden="1" customHeight="1" x14ac:dyDescent="0.2">
      <c r="A100" s="361"/>
      <c r="C100" s="361"/>
      <c r="D100" s="361"/>
      <c r="E100" s="361"/>
      <c r="F100" s="361"/>
      <c r="G100" s="415"/>
      <c r="H100" s="415"/>
      <c r="I100" s="361"/>
      <c r="J100" s="415"/>
      <c r="K100" s="361"/>
      <c r="L100" s="361"/>
      <c r="M100" s="414"/>
      <c r="N100" s="361">
        <f>[11]Berechnung4!M45</f>
        <v>0</v>
      </c>
      <c r="O100" s="361"/>
      <c r="P100" s="361"/>
      <c r="Z100" s="356"/>
    </row>
    <row r="101" spans="1:26" ht="14.25" hidden="1" customHeight="1" x14ac:dyDescent="0.2">
      <c r="A101" s="361"/>
      <c r="C101" s="361"/>
      <c r="D101" s="361"/>
      <c r="E101" s="361"/>
      <c r="F101" s="361"/>
      <c r="G101" s="415"/>
      <c r="H101" s="415"/>
      <c r="I101" s="361"/>
      <c r="J101" s="415"/>
      <c r="K101" s="361"/>
      <c r="L101" s="361"/>
      <c r="M101" s="414"/>
      <c r="N101" s="361" t="e">
        <f>[11]Berechnung4!#REF!</f>
        <v>#REF!</v>
      </c>
      <c r="O101" s="361"/>
      <c r="P101" s="361"/>
      <c r="Z101" s="356"/>
    </row>
    <row r="102" spans="1:26" ht="14.25" hidden="1" customHeight="1" x14ac:dyDescent="0.2">
      <c r="A102" s="361" t="str">
        <f>[11]Berechnung4!B47</f>
        <v>2012,</v>
      </c>
      <c r="C102" s="361">
        <f>[11]Berechnung4!C47</f>
        <v>0</v>
      </c>
      <c r="D102" s="361">
        <f>[11]Berechnung4!D47</f>
        <v>0</v>
      </c>
      <c r="E102" s="361">
        <f>[11]Berechnung4!E47</f>
        <v>0</v>
      </c>
      <c r="F102" s="361">
        <f>[11]Berechnung4!F47</f>
        <v>0.44999</v>
      </c>
      <c r="G102" s="415">
        <f>[11]Berechnung4!G47</f>
        <v>0.44999</v>
      </c>
      <c r="H102" s="415">
        <f>[11]Berechnung4!H47</f>
        <v>0</v>
      </c>
      <c r="I102" s="361">
        <f>[11]Berechnung4!I47</f>
        <v>0.75000999999999995</v>
      </c>
      <c r="J102" s="415">
        <f>[11]Berechnung4!J47</f>
        <v>0.75000999999999995</v>
      </c>
      <c r="K102" s="361">
        <f>[11]Berechnung4!K47</f>
        <v>0</v>
      </c>
      <c r="L102" s="361" t="str">
        <f>[11]Berechnung4!L47</f>
        <v>DFS auffällig niedrig oder hoch</v>
      </c>
      <c r="M102" s="414"/>
      <c r="N102" s="361" t="str">
        <f>[11]Berechnung4!M47</f>
        <v>DFS auffällig niedrig oder hoch</v>
      </c>
      <c r="O102" s="361"/>
      <c r="P102" s="361"/>
      <c r="Z102" s="356"/>
    </row>
    <row r="103" spans="1:26" ht="14.25" hidden="1" customHeight="1" x14ac:dyDescent="0.2">
      <c r="A103" s="361" t="str">
        <f>[11]Berechnung4!B48</f>
        <v xml:space="preserve">2013, </v>
      </c>
      <c r="C103" s="361">
        <f>[11]Berechnung4!C48</f>
        <v>0</v>
      </c>
      <c r="D103" s="361">
        <f>[11]Berechnung4!D48</f>
        <v>0</v>
      </c>
      <c r="E103" s="361">
        <f>[11]Berechnung4!E48</f>
        <v>0</v>
      </c>
      <c r="F103" s="361">
        <f>[11]Berechnung4!F48</f>
        <v>0.49998999999999999</v>
      </c>
      <c r="G103" s="415">
        <f>[11]Berechnung4!G48</f>
        <v>0.49998999999999999</v>
      </c>
      <c r="H103" s="415">
        <f>[11]Berechnung4!H48</f>
        <v>0</v>
      </c>
      <c r="I103" s="361">
        <f>[11]Berechnung4!I48</f>
        <v>0.80001</v>
      </c>
      <c r="J103" s="415">
        <f>[11]Berechnung4!J48</f>
        <v>0.80001</v>
      </c>
      <c r="K103" s="361">
        <f>[11]Berechnung4!K48</f>
        <v>0</v>
      </c>
      <c r="L103" s="361" t="str">
        <f>[11]Berechnung4!L48</f>
        <v>DFS auffällig niedrig oder hoch</v>
      </c>
      <c r="M103" s="414"/>
      <c r="N103" s="361" t="str">
        <f>[11]Berechnung4!M48</f>
        <v>DFS auffällig niedrig oder hoch</v>
      </c>
      <c r="O103" s="361"/>
      <c r="P103" s="361"/>
      <c r="Z103" s="356"/>
    </row>
    <row r="104" spans="1:26" ht="14.25" hidden="1" customHeight="1" x14ac:dyDescent="0.2">
      <c r="A104" s="361" t="str">
        <f>[11]Berechnung4!B49</f>
        <v xml:space="preserve">2014, </v>
      </c>
      <c r="C104" s="361">
        <f>[11]Berechnung4!C49</f>
        <v>0</v>
      </c>
      <c r="D104" s="361">
        <f>[11]Berechnung4!D49</f>
        <v>0</v>
      </c>
      <c r="E104" s="361">
        <f>[11]Berechnung4!E49</f>
        <v>0</v>
      </c>
      <c r="F104" s="361">
        <f>[11]Berechnung4!F49</f>
        <v>0.54998999999999998</v>
      </c>
      <c r="G104" s="415">
        <f>[11]Berechnung4!G49</f>
        <v>0.54998999999999998</v>
      </c>
      <c r="H104" s="415">
        <f>[11]Berechnung4!H49</f>
        <v>0</v>
      </c>
      <c r="I104" s="361">
        <f>[11]Berechnung4!I49</f>
        <v>0.85001000000000004</v>
      </c>
      <c r="J104" s="415">
        <f>[11]Berechnung4!J49</f>
        <v>0.85001000000000004</v>
      </c>
      <c r="K104" s="361">
        <f>[11]Berechnung4!K49</f>
        <v>0</v>
      </c>
      <c r="L104" s="361" t="str">
        <f>[11]Berechnung4!L49</f>
        <v>DFS auffällig niedrig oder hoch</v>
      </c>
      <c r="M104" s="414"/>
      <c r="N104" s="361" t="str">
        <f>[11]Berechnung4!M49</f>
        <v>DFS auffällig niedrig oder hoch</v>
      </c>
      <c r="O104" s="361"/>
      <c r="P104" s="361"/>
      <c r="Z104" s="356"/>
    </row>
    <row r="105" spans="1:26" ht="14.25" hidden="1" customHeight="1" x14ac:dyDescent="0.2">
      <c r="A105" s="361" t="str">
        <f>[11]Berechnung4!B50</f>
        <v xml:space="preserve">2015, </v>
      </c>
      <c r="C105" s="361">
        <f>[11]Berechnung4!C50</f>
        <v>0</v>
      </c>
      <c r="D105" s="361">
        <f>[11]Berechnung4!D50</f>
        <v>0</v>
      </c>
      <c r="E105" s="361">
        <f>[11]Berechnung4!E50</f>
        <v>0</v>
      </c>
      <c r="F105" s="361">
        <f>[11]Berechnung4!F50</f>
        <v>0.59999000000000002</v>
      </c>
      <c r="G105" s="415">
        <f>[11]Berechnung4!G50</f>
        <v>0.59999000000000002</v>
      </c>
      <c r="H105" s="415">
        <f>[11]Berechnung4!H50</f>
        <v>0</v>
      </c>
      <c r="I105" s="361">
        <f>[11]Berechnung4!I50</f>
        <v>0.85001000000000004</v>
      </c>
      <c r="J105" s="415">
        <f>[11]Berechnung4!J50</f>
        <v>0.85001000000000004</v>
      </c>
      <c r="K105" s="361">
        <f>[11]Berechnung4!K50</f>
        <v>0</v>
      </c>
      <c r="L105" s="361" t="str">
        <f>[11]Berechnung4!L50</f>
        <v>DFS auffällig niedrig oder hoch</v>
      </c>
      <c r="M105" s="414"/>
      <c r="N105" s="361" t="str">
        <f>[11]Berechnung4!M50</f>
        <v>DFS auffällig niedrig oder hoch</v>
      </c>
      <c r="O105" s="361"/>
      <c r="P105" s="361"/>
      <c r="Z105" s="356"/>
    </row>
    <row r="106" spans="1:26" ht="14.25" hidden="1" customHeight="1" x14ac:dyDescent="0.2">
      <c r="A106" s="361" t="str">
        <f>[11]Berechnung4!B51</f>
        <v xml:space="preserve">2016, </v>
      </c>
      <c r="C106" s="361">
        <f>[11]Berechnung4!C51</f>
        <v>0</v>
      </c>
      <c r="D106" s="361">
        <f>[11]Berechnung4!D51</f>
        <v>0</v>
      </c>
      <c r="E106" s="361">
        <f>[11]Berechnung4!E51</f>
        <v>0</v>
      </c>
      <c r="F106" s="361">
        <f>[11]Berechnung4!F51</f>
        <v>0.64998999999999996</v>
      </c>
      <c r="G106" s="415">
        <f>[11]Berechnung4!G51</f>
        <v>0.64998999999999996</v>
      </c>
      <c r="H106" s="415">
        <f>[11]Berechnung4!H51</f>
        <v>0</v>
      </c>
      <c r="I106" s="361">
        <f>[11]Berechnung4!I51</f>
        <v>0.90000999999999998</v>
      </c>
      <c r="J106" s="415">
        <f>[11]Berechnung4!J51</f>
        <v>0.90000999999999998</v>
      </c>
      <c r="K106" s="361">
        <f>[11]Berechnung4!K51</f>
        <v>0</v>
      </c>
      <c r="L106" s="361" t="str">
        <f>[11]Berechnung4!L51</f>
        <v>DFS auffällig niedrig oder hoch</v>
      </c>
      <c r="M106" s="414"/>
      <c r="N106" s="361" t="str">
        <f>[11]Berechnung4!M51</f>
        <v>DFS auffällig niedrig oder hoch</v>
      </c>
      <c r="O106" s="361"/>
      <c r="P106" s="361"/>
      <c r="Z106" s="356"/>
    </row>
    <row r="107" spans="1:26" ht="14.25" hidden="1" customHeight="1" x14ac:dyDescent="0.2">
      <c r="A107" s="361">
        <f>[11]Berechnung4!B52</f>
        <v>0</v>
      </c>
      <c r="C107" s="361">
        <f>[11]Berechnung4!D52</f>
        <v>0</v>
      </c>
      <c r="D107" s="361">
        <f>[11]Berechnung4!E52</f>
        <v>0</v>
      </c>
      <c r="E107" s="361">
        <f>[11]Berechnung4!E52</f>
        <v>0</v>
      </c>
      <c r="F107" s="361">
        <f>[11]Berechnung4!F52</f>
        <v>0</v>
      </c>
      <c r="G107" s="361">
        <f>[11]Berechnung4!G52</f>
        <v>0</v>
      </c>
      <c r="H107" s="361">
        <f>[11]Berechnung4!H52</f>
        <v>0</v>
      </c>
      <c r="I107" s="361">
        <f>[11]Berechnung4!I52</f>
        <v>0</v>
      </c>
      <c r="J107" s="415">
        <f>[11]Berechnung4!J52</f>
        <v>0</v>
      </c>
      <c r="K107" s="361">
        <f>[11]Berechnung4!K52</f>
        <v>0</v>
      </c>
      <c r="L107" s="361">
        <f>[11]Berechnung4!L52</f>
        <v>0</v>
      </c>
      <c r="M107" s="414"/>
      <c r="N107" s="361">
        <f>[11]Berechnung4!M52</f>
        <v>0</v>
      </c>
      <c r="O107" s="361"/>
      <c r="P107" s="361"/>
      <c r="Z107" s="356"/>
    </row>
    <row r="108" spans="1:26" ht="14.25" hidden="1" customHeight="1" x14ac:dyDescent="0.2">
      <c r="A108" s="361" t="str">
        <f>[11]Berechnung4!B55</f>
        <v>OAS</v>
      </c>
      <c r="C108" s="361">
        <f>[11]Berechnung4!D55</f>
        <v>0</v>
      </c>
      <c r="D108" s="361">
        <f>[11]Berechnung4!E55</f>
        <v>0</v>
      </c>
      <c r="E108" s="361">
        <f>[11]Berechnung4!E55</f>
        <v>0</v>
      </c>
      <c r="F108" s="361">
        <f>[11]Berechnung4!F55</f>
        <v>0</v>
      </c>
      <c r="G108" s="415" t="str">
        <f>[11]Berechnung4!G55</f>
        <v>untere Grenze</v>
      </c>
      <c r="H108" s="415">
        <f>[11]Berechnung4!H55</f>
        <v>0</v>
      </c>
      <c r="I108" s="361">
        <f>[11]Berechnung4!I55</f>
        <v>0</v>
      </c>
      <c r="J108" s="415" t="str">
        <f>[11]Berechnung4!J55</f>
        <v>obere Grenze</v>
      </c>
      <c r="K108" s="361">
        <f>[11]Berechnung4!K53</f>
        <v>0</v>
      </c>
      <c r="L108" s="361">
        <f>[11]Berechnung4!L53</f>
        <v>0</v>
      </c>
      <c r="M108" s="414"/>
      <c r="N108" s="361">
        <f>[11]Berechnung4!M53</f>
        <v>0</v>
      </c>
      <c r="O108" s="361"/>
      <c r="P108" s="361"/>
      <c r="Z108" s="356"/>
    </row>
    <row r="109" spans="1:26" ht="14.25" hidden="1" customHeight="1" x14ac:dyDescent="0.2">
      <c r="A109" s="361"/>
      <c r="C109" s="361"/>
      <c r="D109" s="361"/>
      <c r="E109" s="361"/>
      <c r="F109" s="361"/>
      <c r="G109" s="415"/>
      <c r="H109" s="415"/>
      <c r="I109" s="361"/>
      <c r="J109" s="415"/>
      <c r="K109" s="361"/>
      <c r="L109" s="361"/>
      <c r="M109" s="414"/>
      <c r="N109" s="361">
        <f>[11]Berechnung4!M54</f>
        <v>0</v>
      </c>
      <c r="O109" s="361"/>
      <c r="P109" s="361"/>
      <c r="Z109" s="356"/>
    </row>
    <row r="110" spans="1:26" ht="14.25" hidden="1" customHeight="1" x14ac:dyDescent="0.2">
      <c r="A110" s="361"/>
      <c r="C110" s="361"/>
      <c r="D110" s="361"/>
      <c r="E110" s="361"/>
      <c r="F110" s="361"/>
      <c r="G110" s="415"/>
      <c r="H110" s="415"/>
      <c r="I110" s="361"/>
      <c r="J110" s="415"/>
      <c r="K110" s="361"/>
      <c r="L110" s="361"/>
      <c r="M110" s="414"/>
      <c r="N110" s="361">
        <f>[11]Berechnung4!M55</f>
        <v>0</v>
      </c>
      <c r="O110" s="361"/>
      <c r="P110" s="361"/>
      <c r="Z110" s="356"/>
    </row>
    <row r="111" spans="1:26" ht="14.25" hidden="1" customHeight="1" x14ac:dyDescent="0.2">
      <c r="A111" s="361" t="str">
        <f>[11]Berechnung4!B56</f>
        <v>2012,</v>
      </c>
      <c r="C111" s="361">
        <f>[11]Berechnung4!C56</f>
        <v>0</v>
      </c>
      <c r="D111" s="361">
        <f>[11]Berechnung4!D56</f>
        <v>0</v>
      </c>
      <c r="E111" s="361">
        <f>[11]Berechnung4!E56</f>
        <v>0</v>
      </c>
      <c r="F111" s="361">
        <f>[11]Berechnung4!F56</f>
        <v>0.49998999999999999</v>
      </c>
      <c r="G111" s="415">
        <f>[11]Berechnung4!G56</f>
        <v>0.49998999999999999</v>
      </c>
      <c r="H111" s="415">
        <f>[11]Berechnung4!H56</f>
        <v>0</v>
      </c>
      <c r="I111" s="361">
        <f>[11]Berechnung4!I56</f>
        <v>0.80001</v>
      </c>
      <c r="J111" s="415">
        <f>[11]Berechnung4!J56</f>
        <v>0.80001</v>
      </c>
      <c r="K111" s="361">
        <f>[11]Berechnung4!K56</f>
        <v>0</v>
      </c>
      <c r="L111" s="361" t="str">
        <f>[11]Berechnung4!L56</f>
        <v>OAS auffällig niedrig oder hoch</v>
      </c>
      <c r="M111" s="414"/>
      <c r="N111" s="361" t="str">
        <f>[11]Berechnung4!M56</f>
        <v>OAS auffällig niedrig oder hoch</v>
      </c>
      <c r="O111" s="361"/>
      <c r="P111" s="361"/>
      <c r="Z111" s="356"/>
    </row>
    <row r="112" spans="1:26" ht="14.25" hidden="1" customHeight="1" x14ac:dyDescent="0.2">
      <c r="A112" s="361" t="str">
        <f>[11]Berechnung4!B57</f>
        <v xml:space="preserve">2013, </v>
      </c>
      <c r="C112" s="361">
        <f>[11]Berechnung4!C57</f>
        <v>0</v>
      </c>
      <c r="D112" s="361">
        <f>[11]Berechnung4!D57</f>
        <v>0</v>
      </c>
      <c r="E112" s="361">
        <f>[11]Berechnung4!E57</f>
        <v>0</v>
      </c>
      <c r="F112" s="361">
        <f>[11]Berechnung4!F57</f>
        <v>0.54998999999999998</v>
      </c>
      <c r="G112" s="415">
        <f>[11]Berechnung4!G57</f>
        <v>0.54998999999999998</v>
      </c>
      <c r="H112" s="415">
        <f>[11]Berechnung4!H57</f>
        <v>0</v>
      </c>
      <c r="I112" s="361">
        <f>[11]Berechnung4!I57</f>
        <v>0.90000999999999998</v>
      </c>
      <c r="J112" s="415">
        <f>[11]Berechnung4!J57</f>
        <v>0.90000999999999998</v>
      </c>
      <c r="K112" s="361">
        <f>[11]Berechnung4!K57</f>
        <v>0</v>
      </c>
      <c r="L112" s="361" t="str">
        <f>[11]Berechnung4!L57</f>
        <v>OAS auffällig niedrig oder hoch</v>
      </c>
      <c r="M112" s="414"/>
      <c r="N112" s="361" t="str">
        <f>[11]Berechnung4!M57</f>
        <v>OAS auffällig niedrig oder hoch</v>
      </c>
      <c r="O112" s="361"/>
      <c r="P112" s="361"/>
      <c r="Z112" s="356"/>
    </row>
    <row r="113" spans="1:26" ht="14.25" hidden="1" customHeight="1" x14ac:dyDescent="0.2">
      <c r="A113" s="361" t="str">
        <f>[11]Berechnung4!B58</f>
        <v xml:space="preserve">2014, </v>
      </c>
      <c r="C113" s="361">
        <f>[11]Berechnung4!C58</f>
        <v>0</v>
      </c>
      <c r="D113" s="361">
        <f>[11]Berechnung4!D58</f>
        <v>0</v>
      </c>
      <c r="E113" s="361">
        <f>[11]Berechnung4!E58</f>
        <v>0</v>
      </c>
      <c r="F113" s="361">
        <f>[11]Berechnung4!F58</f>
        <v>0.59999000000000002</v>
      </c>
      <c r="G113" s="415">
        <f>[11]Berechnung4!G58</f>
        <v>0.59999000000000002</v>
      </c>
      <c r="H113" s="415">
        <f>[11]Berechnung4!H58</f>
        <v>0</v>
      </c>
      <c r="I113" s="361">
        <f>[11]Berechnung4!I58</f>
        <v>0.90000999999999998</v>
      </c>
      <c r="J113" s="415">
        <f>[11]Berechnung4!J58</f>
        <v>0.90000999999999998</v>
      </c>
      <c r="K113" s="361">
        <f>[11]Berechnung4!K58</f>
        <v>0</v>
      </c>
      <c r="L113" s="361" t="str">
        <f>[11]Berechnung4!L58</f>
        <v>OAS auffällig niedrig oder hoch</v>
      </c>
      <c r="M113" s="414"/>
      <c r="N113" s="361" t="str">
        <f>[11]Berechnung4!M58</f>
        <v>OAS auffällig niedrig oder hoch</v>
      </c>
      <c r="O113" s="361"/>
      <c r="P113" s="361"/>
      <c r="Z113" s="356"/>
    </row>
    <row r="114" spans="1:26" ht="14.25" hidden="1" customHeight="1" x14ac:dyDescent="0.2">
      <c r="A114" s="361" t="str">
        <f>[11]Berechnung4!B59</f>
        <v xml:space="preserve">2015, </v>
      </c>
      <c r="C114" s="361">
        <f>[11]Berechnung4!C59</f>
        <v>0</v>
      </c>
      <c r="D114" s="361">
        <f>[11]Berechnung4!D59</f>
        <v>0</v>
      </c>
      <c r="E114" s="361">
        <f>[11]Berechnung4!E59</f>
        <v>0</v>
      </c>
      <c r="F114" s="361">
        <f>[11]Berechnung4!F59</f>
        <v>0.64998999999999996</v>
      </c>
      <c r="G114" s="415">
        <f>[11]Berechnung4!G59</f>
        <v>0.64998999999999996</v>
      </c>
      <c r="H114" s="415">
        <f>[11]Berechnung4!H59</f>
        <v>0</v>
      </c>
      <c r="I114" s="361">
        <f>[11]Berechnung4!I59</f>
        <v>0.95001000000000002</v>
      </c>
      <c r="J114" s="415">
        <f>[11]Berechnung4!J59</f>
        <v>0.95001000000000002</v>
      </c>
      <c r="K114" s="361">
        <f>[11]Berechnung4!K59</f>
        <v>0</v>
      </c>
      <c r="L114" s="361" t="str">
        <f>[11]Berechnung4!L59</f>
        <v>OAS auffällig niedrig oder hoch</v>
      </c>
      <c r="M114" s="414"/>
      <c r="N114" s="361" t="str">
        <f>[11]Berechnung4!M59</f>
        <v>OAS auffällig niedrig oder hoch</v>
      </c>
      <c r="O114" s="361"/>
      <c r="P114" s="361"/>
      <c r="Z114" s="356"/>
    </row>
    <row r="115" spans="1:26" ht="14.25" hidden="1" customHeight="1" x14ac:dyDescent="0.2">
      <c r="A115" s="361" t="str">
        <f>[11]Berechnung4!B60</f>
        <v xml:space="preserve">2016, </v>
      </c>
      <c r="C115" s="361">
        <f>[11]Berechnung4!C60</f>
        <v>0</v>
      </c>
      <c r="D115" s="361">
        <f>[11]Berechnung4!D60</f>
        <v>0</v>
      </c>
      <c r="E115" s="361">
        <f>[11]Berechnung4!E60</f>
        <v>0</v>
      </c>
      <c r="F115" s="361">
        <f>[11]Berechnung4!F60</f>
        <v>0.84999000000000002</v>
      </c>
      <c r="G115" s="415">
        <f>[11]Berechnung4!G60</f>
        <v>0.84999000000000002</v>
      </c>
      <c r="H115" s="415">
        <f>[11]Berechnung4!H60</f>
        <v>0</v>
      </c>
      <c r="I115" s="361">
        <f>[11]Berechnung4!I60</f>
        <v>0.99000999999999995</v>
      </c>
      <c r="J115" s="415">
        <f>[11]Berechnung4!J60</f>
        <v>0.99000999999999995</v>
      </c>
      <c r="K115" s="361">
        <f>[11]Berechnung4!K60</f>
        <v>0</v>
      </c>
      <c r="L115" s="361" t="str">
        <f>[11]Berechnung4!L60</f>
        <v>OAS auffällig niedrig oder hoch</v>
      </c>
      <c r="M115" s="414"/>
      <c r="N115" s="361" t="str">
        <f>[11]Berechnung4!M60</f>
        <v>OAS auffällig niedrig oder hoch</v>
      </c>
      <c r="O115" s="361"/>
      <c r="P115" s="361"/>
      <c r="Z115" s="356"/>
    </row>
    <row r="116" spans="1:26" ht="14.25" hidden="1" customHeight="1" x14ac:dyDescent="0.2">
      <c r="A116" s="361" t="str">
        <f>[11]Berechnung4!B59</f>
        <v xml:space="preserve">2015, </v>
      </c>
      <c r="C116" s="361">
        <f>[11]Berechnung4!C59</f>
        <v>0</v>
      </c>
      <c r="D116" s="361">
        <f>[11]Berechnung4!D59</f>
        <v>0</v>
      </c>
      <c r="E116" s="361">
        <f>[11]Berechnung4!E59</f>
        <v>0</v>
      </c>
      <c r="F116" s="361">
        <f>[11]Berechnung4!F59</f>
        <v>0.64998999999999996</v>
      </c>
      <c r="G116" s="415">
        <f>[11]Berechnung4!G59</f>
        <v>0.64998999999999996</v>
      </c>
      <c r="H116" s="415">
        <f>[11]Berechnung4!H59</f>
        <v>0</v>
      </c>
      <c r="I116" s="361">
        <f>[11]Berechnung4!I59</f>
        <v>0.95001000000000002</v>
      </c>
      <c r="J116" s="415">
        <f>[11]Berechnung4!J59</f>
        <v>0.95001000000000002</v>
      </c>
      <c r="K116" s="361">
        <f>[11]Berechnung4!K59</f>
        <v>0</v>
      </c>
      <c r="L116" s="361" t="str">
        <f>[11]Berechnung4!L59</f>
        <v>OAS auffällig niedrig oder hoch</v>
      </c>
      <c r="M116" s="414"/>
      <c r="N116" s="361" t="str">
        <f>[11]Berechnung4!M59</f>
        <v>OAS auffällig niedrig oder hoch</v>
      </c>
      <c r="O116" s="361"/>
      <c r="P116" s="361"/>
      <c r="Z116" s="356"/>
    </row>
    <row r="117" spans="1:26" ht="14.25" hidden="1" customHeight="1" x14ac:dyDescent="0.2">
      <c r="A117" s="361" t="str">
        <f>[11]Berechnung4!B60</f>
        <v xml:space="preserve">2016, </v>
      </c>
      <c r="C117" s="361">
        <f>[11]Berechnung4!C60</f>
        <v>0</v>
      </c>
      <c r="D117" s="361">
        <f>[11]Berechnung4!D60</f>
        <v>0</v>
      </c>
      <c r="E117" s="361">
        <f>[11]Berechnung4!E60</f>
        <v>0</v>
      </c>
      <c r="F117" s="361">
        <f>[11]Berechnung4!F60</f>
        <v>0.84999000000000002</v>
      </c>
      <c r="G117" s="415">
        <f>[11]Berechnung4!G60</f>
        <v>0.84999000000000002</v>
      </c>
      <c r="H117" s="415">
        <f>[11]Berechnung4!H60</f>
        <v>0</v>
      </c>
      <c r="I117" s="361">
        <f>[11]Berechnung4!I60</f>
        <v>0.99000999999999995</v>
      </c>
      <c r="J117" s="415">
        <f>[11]Berechnung4!J60</f>
        <v>0.99000999999999995</v>
      </c>
      <c r="K117" s="361">
        <f>[11]Berechnung4!K60</f>
        <v>0</v>
      </c>
      <c r="L117" s="361" t="str">
        <f>[11]Berechnung4!L60</f>
        <v>OAS auffällig niedrig oder hoch</v>
      </c>
      <c r="M117" s="414"/>
      <c r="N117" s="361" t="str">
        <f>[11]Berechnung4!M60</f>
        <v>OAS auffällig niedrig oder hoch</v>
      </c>
      <c r="O117" s="361"/>
      <c r="P117" s="361"/>
      <c r="Z117" s="356"/>
    </row>
    <row r="118" spans="1:26" ht="33" customHeight="1" x14ac:dyDescent="0.25">
      <c r="A118" s="2503"/>
      <c r="B118" s="2503"/>
      <c r="C118" s="2503"/>
      <c r="D118" s="2503"/>
      <c r="E118" s="2503"/>
      <c r="F118" s="2503"/>
      <c r="G118" s="2503"/>
      <c r="H118" s="2503"/>
      <c r="I118" s="2503"/>
      <c r="J118" s="2503"/>
      <c r="K118" s="2503"/>
      <c r="L118" s="2503"/>
      <c r="M118" s="2503"/>
      <c r="N118" s="1313"/>
      <c r="O118" s="2503"/>
      <c r="P118" s="2503"/>
      <c r="Q118" s="2503"/>
      <c r="R118" s="2503"/>
      <c r="S118" s="2503"/>
      <c r="T118" s="2503"/>
      <c r="U118" s="2503"/>
      <c r="V118" s="2503"/>
      <c r="W118" s="2503"/>
      <c r="X118" s="2503"/>
      <c r="Y118" s="2503"/>
      <c r="Z118" s="2503"/>
    </row>
    <row r="119" spans="1:26" ht="14.25" customHeight="1" x14ac:dyDescent="0.2">
      <c r="Z119" s="356"/>
    </row>
    <row r="120" spans="1:26" ht="14.25" customHeight="1" x14ac:dyDescent="0.2">
      <c r="Z120" s="356"/>
    </row>
    <row r="121" spans="1:26" ht="14.25" customHeight="1" x14ac:dyDescent="0.2">
      <c r="Z121" s="356"/>
    </row>
  </sheetData>
  <sheetProtection algorithmName="SHA-512" hashValue="LZ0ChUeoo2P13i+tySXyyJPEW55wa7Bmo9IeiH0MGfeaYJgzQahb3R1QVBxNkmN80IDPDToG9Te015CFxiQkKw==" saltValue="/fxrUS1MUvLeE0Q8Ubdz7g==" spinCount="100000" sheet="1" selectLockedCells="1"/>
  <dataConsolidate/>
  <mergeCells count="108">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A17:Z17"/>
    <mergeCell ref="G21:G22"/>
    <mergeCell ref="I21:I22"/>
    <mergeCell ref="J21:J22"/>
    <mergeCell ref="K21:K22"/>
    <mergeCell ref="L21:L22"/>
    <mergeCell ref="M21:M22"/>
    <mergeCell ref="A21:A22"/>
    <mergeCell ref="B21:B22"/>
    <mergeCell ref="C21:C22"/>
    <mergeCell ref="D21:D22"/>
    <mergeCell ref="E21:E22"/>
    <mergeCell ref="F21:F22"/>
    <mergeCell ref="Y21:Y22"/>
    <mergeCell ref="Z21:Z22"/>
    <mergeCell ref="R22:T22"/>
    <mergeCell ref="O21:O22"/>
    <mergeCell ref="P21:P22"/>
    <mergeCell ref="Q21:Q22"/>
    <mergeCell ref="U21:U22"/>
    <mergeCell ref="V21:V22"/>
    <mergeCell ref="W21:W22"/>
    <mergeCell ref="A36:Z36"/>
    <mergeCell ref="A37:Z37"/>
    <mergeCell ref="A38:Z38"/>
    <mergeCell ref="A39:Z39"/>
    <mergeCell ref="A40:Z40"/>
    <mergeCell ref="A41:Z41"/>
    <mergeCell ref="I28:M28"/>
    <mergeCell ref="O28:W28"/>
    <mergeCell ref="Y28:Z28"/>
    <mergeCell ref="A33:Z33"/>
    <mergeCell ref="A34:Z34"/>
    <mergeCell ref="A35:Z35"/>
    <mergeCell ref="I29:M29"/>
    <mergeCell ref="O29:W29"/>
    <mergeCell ref="Y29:Z29"/>
    <mergeCell ref="B62:D62"/>
    <mergeCell ref="E62:G62"/>
    <mergeCell ref="B63:D63"/>
    <mergeCell ref="E63:G63"/>
    <mergeCell ref="B64:D64"/>
    <mergeCell ref="E64:G64"/>
    <mergeCell ref="A42:Z42"/>
    <mergeCell ref="B60:D60"/>
    <mergeCell ref="E60:G60"/>
    <mergeCell ref="H60:Z60"/>
    <mergeCell ref="B61:D61"/>
    <mergeCell ref="E61:G61"/>
    <mergeCell ref="B47:AC47"/>
    <mergeCell ref="A43:Z43"/>
    <mergeCell ref="B68:D68"/>
    <mergeCell ref="E68:G68"/>
    <mergeCell ref="B69:D69"/>
    <mergeCell ref="E69:G69"/>
    <mergeCell ref="B70:D70"/>
    <mergeCell ref="E70:G70"/>
    <mergeCell ref="B65:D65"/>
    <mergeCell ref="E65:G65"/>
    <mergeCell ref="B66:D66"/>
    <mergeCell ref="E66:G66"/>
    <mergeCell ref="B67:D67"/>
    <mergeCell ref="E67:G67"/>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A83:Z83"/>
    <mergeCell ref="A84:M84"/>
    <mergeCell ref="O84:Z84"/>
    <mergeCell ref="A118:M118"/>
    <mergeCell ref="O118:Z118"/>
    <mergeCell ref="B78:D78"/>
    <mergeCell ref="E78:G78"/>
    <mergeCell ref="B79:D79"/>
    <mergeCell ref="E79:G79"/>
    <mergeCell ref="B80:D80"/>
    <mergeCell ref="E80:G80"/>
    <mergeCell ref="B81:D81"/>
    <mergeCell ref="E81:G81"/>
  </mergeCells>
  <conditionalFormatting sqref="B23:B28">
    <cfRule type="expression" dxfId="175" priority="79" stopIfTrue="1">
      <formula>OR(A23="nicht relevant",A23="EZ")</formula>
    </cfRule>
  </conditionalFormatting>
  <conditionalFormatting sqref="X23:X26 N23:N26 H23:H27">
    <cfRule type="expression" dxfId="174" priority="80" stopIfTrue="1">
      <formula>OR($A23="nicht relevant",$A23="EZ")</formula>
    </cfRule>
  </conditionalFormatting>
  <conditionalFormatting sqref="J23:L26 D24:G28 G23">
    <cfRule type="expression" dxfId="173" priority="78" stopIfTrue="1">
      <formula>OR($A23="nicht relevant",$A23="EZ")</formula>
    </cfRule>
    <cfRule type="expression" dxfId="172" priority="83" stopIfTrue="1">
      <formula>LEN(TRIM(D23))=0</formula>
    </cfRule>
  </conditionalFormatting>
  <conditionalFormatting sqref="I23:I26">
    <cfRule type="expression" dxfId="171" priority="81" stopIfTrue="1">
      <formula>OR($A23="nicht relevant",$A23="EZ")</formula>
    </cfRule>
    <cfRule type="expression" dxfId="170" priority="84" stopIfTrue="1">
      <formula>LEN(TRIM(I23))=0</formula>
    </cfRule>
    <cfRule type="cellIs" dxfId="169" priority="85" stopIfTrue="1" operator="greaterThan">
      <formula>$C23-$G23</formula>
    </cfRule>
  </conditionalFormatting>
  <conditionalFormatting sqref="O23:O26">
    <cfRule type="expression" dxfId="168" priority="82" stopIfTrue="1">
      <formula>OR($A23="nicht relevant",$A23="EZ")</formula>
    </cfRule>
    <cfRule type="cellIs" dxfId="167" priority="86" stopIfTrue="1" operator="lessThan">
      <formula>0</formula>
    </cfRule>
  </conditionalFormatting>
  <conditionalFormatting sqref="U23:W23 Q23">
    <cfRule type="expression" dxfId="166" priority="73" stopIfTrue="1">
      <formula>OR($A23="nicht relevant",$A23="EZ")</formula>
    </cfRule>
    <cfRule type="expression" dxfId="165" priority="74" stopIfTrue="1">
      <formula>LEN(TRIM(Q23))=0</formula>
    </cfRule>
  </conditionalFormatting>
  <conditionalFormatting sqref="R23:T23">
    <cfRule type="expression" dxfId="164" priority="75" stopIfTrue="1">
      <formula>OR($A23="nicht relevant",$A23="EZ")</formula>
    </cfRule>
    <cfRule type="expression" dxfId="163" priority="76" stopIfTrue="1">
      <formula>LEN(TRIM(R23))=0</formula>
    </cfRule>
    <cfRule type="cellIs" dxfId="162" priority="77" stopIfTrue="1" operator="greaterThan">
      <formula>$Q23</formula>
    </cfRule>
  </conditionalFormatting>
  <conditionalFormatting sqref="U24:W24 Q24">
    <cfRule type="expression" dxfId="161" priority="68" stopIfTrue="1">
      <formula>OR($A24="nicht relevant",$A24="EZ")</formula>
    </cfRule>
    <cfRule type="expression" dxfId="160" priority="69" stopIfTrue="1">
      <formula>LEN(TRIM(Q24))=0</formula>
    </cfRule>
  </conditionalFormatting>
  <conditionalFormatting sqref="R24:T24">
    <cfRule type="expression" dxfId="159" priority="70" stopIfTrue="1">
      <formula>OR($A24="nicht relevant",$A24="EZ")</formula>
    </cfRule>
    <cfRule type="expression" dxfId="158" priority="71" stopIfTrue="1">
      <formula>LEN(TRIM(R24))=0</formula>
    </cfRule>
    <cfRule type="cellIs" dxfId="157" priority="72" stopIfTrue="1" operator="greaterThan">
      <formula>$Q24</formula>
    </cfRule>
  </conditionalFormatting>
  <conditionalFormatting sqref="U25:W25 Q25">
    <cfRule type="expression" dxfId="156" priority="63" stopIfTrue="1">
      <formula>OR($A25="nicht relevant",$A25="EZ")</formula>
    </cfRule>
    <cfRule type="expression" dxfId="155" priority="64" stopIfTrue="1">
      <formula>LEN(TRIM(Q25))=0</formula>
    </cfRule>
  </conditionalFormatting>
  <conditionalFormatting sqref="R25:T25">
    <cfRule type="expression" dxfId="154" priority="65" stopIfTrue="1">
      <formula>OR($A25="nicht relevant",$A25="EZ")</formula>
    </cfRule>
    <cfRule type="expression" dxfId="153" priority="66" stopIfTrue="1">
      <formula>LEN(TRIM(R25))=0</formula>
    </cfRule>
    <cfRule type="cellIs" dxfId="152" priority="67" stopIfTrue="1" operator="greaterThan">
      <formula>$Q25</formula>
    </cfRule>
  </conditionalFormatting>
  <conditionalFormatting sqref="U26:W26 Q26">
    <cfRule type="expression" dxfId="151" priority="58" stopIfTrue="1">
      <formula>OR($A26="nicht relevant",$A26="EZ")</formula>
    </cfRule>
    <cfRule type="expression" dxfId="150" priority="59" stopIfTrue="1">
      <formula>LEN(TRIM(Q26))=0</formula>
    </cfRule>
  </conditionalFormatting>
  <conditionalFormatting sqref="R26:T26">
    <cfRule type="expression" dxfId="149" priority="60" stopIfTrue="1">
      <formula>OR($A26="nicht relevant",$A26="EZ")</formula>
    </cfRule>
    <cfRule type="expression" dxfId="148" priority="61" stopIfTrue="1">
      <formula>LEN(TRIM(R26))=0</formula>
    </cfRule>
    <cfRule type="cellIs" dxfId="147" priority="62" stopIfTrue="1" operator="greaterThan">
      <formula>$Q26</formula>
    </cfRule>
  </conditionalFormatting>
  <conditionalFormatting sqref="B13:F13">
    <cfRule type="expression" dxfId="146" priority="57" stopIfTrue="1">
      <formula>$B$13="Nicht in Ordnung"</formula>
    </cfRule>
  </conditionalFormatting>
  <conditionalFormatting sqref="B14:F14">
    <cfRule type="expression" dxfId="145" priority="56" stopIfTrue="1">
      <formula>$B$14="die inkorrekten und unvollständigen Einträge beheben"</formula>
    </cfRule>
  </conditionalFormatting>
  <conditionalFormatting sqref="M31">
    <cfRule type="cellIs" dxfId="144" priority="87" stopIfTrue="1" operator="between">
      <formula>$G$93</formula>
      <formula>$I$93</formula>
    </cfRule>
    <cfRule type="cellIs" dxfId="143" priority="88" stopIfTrue="1" operator="between">
      <formula>$H$94</formula>
      <formula>$I$94</formula>
    </cfRule>
    <cfRule type="cellIs" dxfId="142" priority="89" stopIfTrue="1" operator="equal">
      <formula>"---"</formula>
    </cfRule>
  </conditionalFormatting>
  <conditionalFormatting sqref="Y23">
    <cfRule type="expression" dxfId="141" priority="32" stopIfTrue="1">
      <formula>LEN(TRIM(Y23))=0</formula>
    </cfRule>
    <cfRule type="cellIs" dxfId="140" priority="33" stopIfTrue="1" operator="between">
      <formula>$D$102</formula>
      <formula>$F$102</formula>
    </cfRule>
    <cfRule type="cellIs" dxfId="139" priority="34" stopIfTrue="1" operator="greaterThan">
      <formula>$J102</formula>
    </cfRule>
  </conditionalFormatting>
  <conditionalFormatting sqref="Y24">
    <cfRule type="expression" dxfId="138" priority="35" stopIfTrue="1">
      <formula>LEN(TRIM(Y24))=0</formula>
    </cfRule>
    <cfRule type="cellIs" dxfId="137" priority="36" stopIfTrue="1" operator="between">
      <formula>$D$103</formula>
      <formula>$F$103</formula>
    </cfRule>
    <cfRule type="cellIs" dxfId="136" priority="37" stopIfTrue="1" operator="greaterThan">
      <formula>$J$103</formula>
    </cfRule>
  </conditionalFormatting>
  <conditionalFormatting sqref="Y25">
    <cfRule type="expression" dxfId="135" priority="38" stopIfTrue="1">
      <formula>LEN(TRIM(Y25))=0</formula>
    </cfRule>
    <cfRule type="cellIs" dxfId="134" priority="39" stopIfTrue="1" operator="between">
      <formula>$D$104</formula>
      <formula>$F$104</formula>
    </cfRule>
    <cfRule type="cellIs" dxfId="133" priority="40" stopIfTrue="1" operator="greaterThan">
      <formula>$J$104</formula>
    </cfRule>
  </conditionalFormatting>
  <conditionalFormatting sqref="Y26">
    <cfRule type="expression" dxfId="132" priority="41" stopIfTrue="1">
      <formula>LEN(TRIM(Y26))=0</formula>
    </cfRule>
    <cfRule type="cellIs" dxfId="131" priority="42" stopIfTrue="1" operator="between">
      <formula>$D$105</formula>
      <formula>$F$105</formula>
    </cfRule>
    <cfRule type="cellIs" dxfId="130" priority="43" stopIfTrue="1" operator="greaterThan">
      <formula>$J$105</formula>
    </cfRule>
  </conditionalFormatting>
  <conditionalFormatting sqref="Z23">
    <cfRule type="expression" dxfId="129" priority="44" stopIfTrue="1">
      <formula>LEN(TRIM(Z23))=0</formula>
    </cfRule>
    <cfRule type="cellIs" dxfId="128" priority="45" stopIfTrue="1" operator="between">
      <formula>$D$111</formula>
      <formula>$F$111</formula>
    </cfRule>
    <cfRule type="cellIs" dxfId="127" priority="46" stopIfTrue="1" operator="greaterThan">
      <formula>$J$111</formula>
    </cfRule>
  </conditionalFormatting>
  <conditionalFormatting sqref="Z24">
    <cfRule type="expression" dxfId="126" priority="47" stopIfTrue="1">
      <formula>LEN(TRIM(Z24))=0</formula>
    </cfRule>
    <cfRule type="cellIs" dxfId="125" priority="48" stopIfTrue="1" operator="between">
      <formula>$D$111</formula>
      <formula>$F$112</formula>
    </cfRule>
    <cfRule type="cellIs" dxfId="124" priority="49" stopIfTrue="1" operator="greaterThan">
      <formula>$J$112</formula>
    </cfRule>
  </conditionalFormatting>
  <conditionalFormatting sqref="Z25">
    <cfRule type="expression" dxfId="123" priority="50" stopIfTrue="1">
      <formula>LEN(TRIM(Z25))=0</formula>
    </cfRule>
    <cfRule type="cellIs" dxfId="122" priority="51" stopIfTrue="1" operator="between">
      <formula>$D111</formula>
      <formula>$F113</formula>
    </cfRule>
    <cfRule type="cellIs" dxfId="121" priority="52" stopIfTrue="1" operator="greaterThan">
      <formula>$J113</formula>
    </cfRule>
  </conditionalFormatting>
  <conditionalFormatting sqref="Z26">
    <cfRule type="expression" dxfId="120" priority="53" stopIfTrue="1">
      <formula>LEN(TRIM(Z26))=0</formula>
    </cfRule>
    <cfRule type="cellIs" dxfId="119" priority="54" stopIfTrue="1" operator="between">
      <formula>$D111</formula>
      <formula>$F114</formula>
    </cfRule>
    <cfRule type="cellIs" dxfId="118" priority="55" stopIfTrue="1" operator="greaterThan">
      <formula>$J114</formula>
    </cfRule>
  </conditionalFormatting>
  <conditionalFormatting sqref="D23:F23">
    <cfRule type="expression" dxfId="117" priority="30" stopIfTrue="1">
      <formula>OR($A23="nicht relevant",$A23="EZ")</formula>
    </cfRule>
    <cfRule type="expression" dxfId="116" priority="31" stopIfTrue="1">
      <formula>LEN(TRIM(D23))=0</formula>
    </cfRule>
  </conditionalFormatting>
  <conditionalFormatting sqref="M23:M26">
    <cfRule type="expression" dxfId="115" priority="90" stopIfTrue="1">
      <formula>OR($A23="nicht relevant",$A23="EZ")</formula>
    </cfRule>
    <cfRule type="expression" dxfId="114" priority="91" stopIfTrue="1">
      <formula>LEN(TRIM(M23))=0</formula>
    </cfRule>
    <cfRule type="cellIs" dxfId="113" priority="92" stopIfTrue="1" operator="between">
      <formula>$G$92</formula>
      <formula>$I$92</formula>
    </cfRule>
  </conditionalFormatting>
  <conditionalFormatting sqref="P23:P26">
    <cfRule type="expression" dxfId="112" priority="93" stopIfTrue="1">
      <formula>OR($A23="nicht relevant",$A23="EZ")</formula>
    </cfRule>
    <cfRule type="cellIs" dxfId="111" priority="94" stopIfTrue="1" operator="between">
      <formula>$G$88</formula>
      <formula>$I$88</formula>
    </cfRule>
  </conditionalFormatting>
  <conditionalFormatting sqref="C23:C28">
    <cfRule type="expression" dxfId="110" priority="95" stopIfTrue="1">
      <formula>OR($A23="nicht relevant",$A23="EZ")</formula>
    </cfRule>
    <cfRule type="cellIs" dxfId="109" priority="96" stopIfTrue="1" operator="lessThan">
      <formula>$G$90</formula>
    </cfRule>
  </conditionalFormatting>
  <conditionalFormatting sqref="B29">
    <cfRule type="expression" dxfId="108" priority="26" stopIfTrue="1">
      <formula>OR(A29="nicht relevant",A29="EZ")</formula>
    </cfRule>
  </conditionalFormatting>
  <conditionalFormatting sqref="D29:G29">
    <cfRule type="expression" dxfId="107" priority="25" stopIfTrue="1">
      <formula>OR($A29="nicht relevant",$A29="EZ")</formula>
    </cfRule>
    <cfRule type="expression" dxfId="106" priority="27" stopIfTrue="1">
      <formula>LEN(TRIM(D29))=0</formula>
    </cfRule>
  </conditionalFormatting>
  <conditionalFormatting sqref="C29">
    <cfRule type="expression" dxfId="105" priority="28" stopIfTrue="1">
      <formula>OR($A29="nicht relevant",$A29="EZ")</formula>
    </cfRule>
    <cfRule type="cellIs" dxfId="104" priority="29" stopIfTrue="1" operator="lessThan">
      <formula>$G$90</formula>
    </cfRule>
  </conditionalFormatting>
  <conditionalFormatting sqref="X27 N27">
    <cfRule type="expression" dxfId="103" priority="13" stopIfTrue="1">
      <formula>OR($A27="nicht relevant",$A27="EZ")</formula>
    </cfRule>
  </conditionalFormatting>
  <conditionalFormatting sqref="J27:L27">
    <cfRule type="expression" dxfId="102" priority="12" stopIfTrue="1">
      <formula>OR($A27="nicht relevant",$A27="EZ")</formula>
    </cfRule>
    <cfRule type="expression" dxfId="101" priority="16" stopIfTrue="1">
      <formula>LEN(TRIM(J27))=0</formula>
    </cfRule>
  </conditionalFormatting>
  <conditionalFormatting sqref="I27">
    <cfRule type="expression" dxfId="100" priority="14" stopIfTrue="1">
      <formula>OR($A27="nicht relevant",$A27="EZ")</formula>
    </cfRule>
    <cfRule type="expression" dxfId="99" priority="17" stopIfTrue="1">
      <formula>LEN(TRIM(I27))=0</formula>
    </cfRule>
    <cfRule type="cellIs" dxfId="98" priority="18" stopIfTrue="1" operator="greaterThan">
      <formula>$C27-$G27</formula>
    </cfRule>
  </conditionalFormatting>
  <conditionalFormatting sqref="O27">
    <cfRule type="expression" dxfId="97" priority="15" stopIfTrue="1">
      <formula>OR($A27="nicht relevant",$A27="EZ")</formula>
    </cfRule>
    <cfRule type="cellIs" dxfId="96" priority="19" stopIfTrue="1" operator="lessThan">
      <formula>0</formula>
    </cfRule>
  </conditionalFormatting>
  <conditionalFormatting sqref="U27:W27 Q27">
    <cfRule type="expression" dxfId="95" priority="7" stopIfTrue="1">
      <formula>OR($A27="nicht relevant",$A27="EZ")</formula>
    </cfRule>
    <cfRule type="expression" dxfId="94" priority="8" stopIfTrue="1">
      <formula>LEN(TRIM(Q27))=0</formula>
    </cfRule>
  </conditionalFormatting>
  <conditionalFormatting sqref="R27:T27">
    <cfRule type="expression" dxfId="93" priority="9" stopIfTrue="1">
      <formula>OR($A27="nicht relevant",$A27="EZ")</formula>
    </cfRule>
    <cfRule type="expression" dxfId="92" priority="10" stopIfTrue="1">
      <formula>LEN(TRIM(R27))=0</formula>
    </cfRule>
    <cfRule type="cellIs" dxfId="91" priority="11" stopIfTrue="1" operator="greaterThan">
      <formula>$Q27</formula>
    </cfRule>
  </conditionalFormatting>
  <conditionalFormatting sqref="Y27">
    <cfRule type="expression" dxfId="90" priority="1" stopIfTrue="1">
      <formula>LEN(TRIM(Y27))=0</formula>
    </cfRule>
    <cfRule type="cellIs" dxfId="89" priority="2" stopIfTrue="1" operator="between">
      <formula>$D$105</formula>
      <formula>$F$105</formula>
    </cfRule>
    <cfRule type="cellIs" dxfId="88" priority="3" stopIfTrue="1" operator="greaterThan">
      <formula>$J$105</formula>
    </cfRule>
  </conditionalFormatting>
  <conditionalFormatting sqref="Z27">
    <cfRule type="expression" dxfId="87" priority="4" stopIfTrue="1">
      <formula>LEN(TRIM(Z27))=0</formula>
    </cfRule>
    <cfRule type="cellIs" dxfId="86" priority="5" stopIfTrue="1" operator="between">
      <formula>$D112</formula>
      <formula>$F115</formula>
    </cfRule>
    <cfRule type="cellIs" dxfId="85" priority="6" stopIfTrue="1" operator="greaterThan">
      <formula>$J115</formula>
    </cfRule>
  </conditionalFormatting>
  <conditionalFormatting sqref="M27">
    <cfRule type="expression" dxfId="84" priority="20" stopIfTrue="1">
      <formula>OR($A27="nicht relevant",$A27="EZ")</formula>
    </cfRule>
    <cfRule type="expression" dxfId="83" priority="21" stopIfTrue="1">
      <formula>LEN(TRIM(M27))=0</formula>
    </cfRule>
    <cfRule type="cellIs" dxfId="82" priority="22" stopIfTrue="1" operator="between">
      <formula>$G$92</formula>
      <formula>$I$92</formula>
    </cfRule>
  </conditionalFormatting>
  <conditionalFormatting sqref="P27">
    <cfRule type="expression" dxfId="81" priority="23" stopIfTrue="1">
      <formula>OR($A27="nicht relevant",$A27="EZ")</formula>
    </cfRule>
    <cfRule type="cellIs" dxfId="80" priority="24" stopIfTrue="1" operator="between">
      <formula>$G$88</formula>
      <formula>$I$88</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2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2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2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2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200-000004000000}">
      <formula1>0</formula1>
      <formula2>1</formula2>
    </dataValidation>
    <dataValidation type="whole" showInputMessage="1" showErrorMessage="1" errorTitle="Eingabefehler" error="Eingabe kann nicht größer sein als Ereignisse Spalte Q." sqref="S23:T27" xr:uid="{00000000-0002-0000-3200-000005000000}">
      <formula1>0</formula1>
      <formula2>$Q23</formula2>
    </dataValidation>
    <dataValidation type="whole" showInputMessage="1" showErrorMessage="1" errorTitle="Eingabefehler" error="Eingabe kann nicht größer sein als Ereignisse Spalte Q._x000a_" sqref="R23:R27" xr:uid="{00000000-0002-0000-3200-000006000000}">
      <formula1>0</formula1>
      <formula2>$Q23</formula2>
    </dataValidation>
    <dataValidation type="whole" errorStyle="information" allowBlank="1" showInputMessage="1" showErrorMessage="1" errorTitle="Ausfüllhinweis" error="Nur postive ganze Zahlen verwenden." sqref="H23:H29" xr:uid="{00000000-0002-0000-3200-000007000000}">
      <formula1>0</formula1>
      <formula2>5000</formula2>
    </dataValidation>
    <dataValidation type="whole" operator="greaterThanOrEqual" allowBlank="1" showInputMessage="1" showErrorMessage="1" errorTitle="Error" error="Minuszahlen..." sqref="C23:C29" xr:uid="{00000000-0002-0000-3200-000008000000}">
      <formula1>0</formula1>
    </dataValidation>
    <dataValidation type="whole" allowBlank="1" showInputMessage="1" showErrorMessage="1" errorTitle="Eingabefehler" error="Ganze Zahl zwischen 0 und 5000 eingeben." sqref="D23:G29" xr:uid="{00000000-0002-0000-3200-000009000000}">
      <formula1>0</formula1>
      <formula2>5000</formula2>
    </dataValidation>
    <dataValidation type="whole" showInputMessage="1" showErrorMessage="1" errorTitle="Eingabefehler" error="Anzahl Pat. im Follow-Up zu hoch." sqref="J23:J27" xr:uid="{00000000-0002-0000-3200-00000A000000}">
      <formula1>0</formula1>
      <formula2>C23-G23-K23-L23</formula2>
    </dataValidation>
    <dataValidation type="whole" showInputMessage="1" showErrorMessage="1" errorTitle="Eingabefehler" error="Anzahl Pat. im Follow-Up zu hoch." sqref="K23:K27" xr:uid="{00000000-0002-0000-3200-00000B000000}">
      <formula1>0</formula1>
      <formula2>C23-G23-J23-L23</formula2>
    </dataValidation>
    <dataValidation type="whole" showInputMessage="1" showErrorMessage="1" errorTitle="Eingabefehler" error="Anzahl Pat. im Follow-Up zu hoch." sqref="L23:L27" xr:uid="{00000000-0002-0000-3200-00000C000000}">
      <formula1>0</formula1>
      <formula2>C23-G23-J23-K23</formula2>
    </dataValidation>
  </dataValidations>
  <hyperlinks>
    <hyperlink ref="Z9" location="Inhalt!A1" display="Zurück zum Inhaltsverzeichnis" xr:uid="{00000000-0004-0000-32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dimension ref="B3:M349"/>
  <sheetViews>
    <sheetView showGridLines="0" zoomScale="96" zoomScaleNormal="96" zoomScaleSheetLayoutView="100" workbookViewId="0"/>
  </sheetViews>
  <sheetFormatPr defaultColWidth="9.140625" defaultRowHeight="15" x14ac:dyDescent="0.25"/>
  <cols>
    <col min="1" max="3" width="9.140625" style="811" customWidth="1"/>
    <col min="4" max="4" width="9.42578125" style="811" customWidth="1"/>
    <col min="5" max="5" width="28.140625" style="749" customWidth="1"/>
    <col min="6" max="6" width="73.7109375" style="749" customWidth="1"/>
    <col min="7" max="7" width="73" style="749" customWidth="1"/>
    <col min="8" max="8" width="36" style="749" customWidth="1"/>
    <col min="9" max="9" width="102" style="749" customWidth="1"/>
    <col min="10" max="16384" width="9.140625" style="811"/>
  </cols>
  <sheetData>
    <row r="3" spans="2:13" s="749" customFormat="1" ht="18" x14ac:dyDescent="0.25">
      <c r="B3" s="743" t="s">
        <v>1243</v>
      </c>
      <c r="C3" s="743"/>
      <c r="E3" s="743"/>
      <c r="F3" s="743"/>
      <c r="G3" s="743"/>
    </row>
    <row r="4" spans="2:13" s="749" customFormat="1" ht="14.25" customHeight="1" x14ac:dyDescent="0.25">
      <c r="B4" s="744" t="s">
        <v>725</v>
      </c>
      <c r="C4" s="743"/>
      <c r="D4" s="743"/>
      <c r="F4" s="808"/>
    </row>
    <row r="5" spans="2:13" s="749" customFormat="1" ht="14.25" customHeight="1" x14ac:dyDescent="0.25">
      <c r="B5" s="8"/>
      <c r="C5" s="8"/>
      <c r="D5" s="8"/>
      <c r="F5" s="808"/>
      <c r="I5" s="747"/>
      <c r="J5" s="747"/>
      <c r="K5" s="747"/>
      <c r="L5" s="747"/>
    </row>
    <row r="6" spans="2:13" s="749" customFormat="1" ht="14.25" customHeight="1" x14ac:dyDescent="0.25">
      <c r="C6" s="8"/>
      <c r="D6" s="8"/>
      <c r="F6" s="809"/>
      <c r="I6" s="747"/>
      <c r="J6" s="747"/>
      <c r="K6" s="747"/>
      <c r="L6" s="747"/>
    </row>
    <row r="7" spans="2:13" s="749" customFormat="1" ht="15.75" x14ac:dyDescent="0.25">
      <c r="B7" s="8" t="s">
        <v>694</v>
      </c>
      <c r="C7" s="8"/>
      <c r="D7" s="8"/>
      <c r="F7" s="810"/>
      <c r="I7" s="8"/>
      <c r="J7" s="747"/>
      <c r="K7" s="747"/>
      <c r="L7" s="747"/>
    </row>
    <row r="8" spans="2:13" s="749" customFormat="1" ht="15.75" x14ac:dyDescent="0.25">
      <c r="B8" s="10"/>
      <c r="C8" s="8"/>
      <c r="D8" s="8"/>
      <c r="F8" s="809"/>
      <c r="H8" s="8"/>
      <c r="I8" s="8"/>
      <c r="J8" s="747"/>
      <c r="K8" s="747"/>
      <c r="L8" s="747"/>
    </row>
    <row r="9" spans="2:13" s="749" customFormat="1" ht="15.75" x14ac:dyDescent="0.25">
      <c r="F9" s="1253" t="str">
        <f>Inhalt!$C$7</f>
        <v>V. OncoBox: L1.1.1 (211126)</v>
      </c>
      <c r="G9" s="235"/>
      <c r="H9" s="8"/>
      <c r="I9" s="8"/>
    </row>
    <row r="10" spans="2:13" s="749" customFormat="1" ht="14.25" x14ac:dyDescent="0.25">
      <c r="F10" s="1253" t="str">
        <f>Inhalt!$C$8</f>
        <v>V. Spezifikation: L1.1.1 (211126)</v>
      </c>
      <c r="G10" s="235"/>
    </row>
    <row r="11" spans="2:13" s="635" customFormat="1" ht="33.75" customHeight="1" x14ac:dyDescent="0.25">
      <c r="F11" s="1254" t="s">
        <v>1744</v>
      </c>
      <c r="G11" s="1255"/>
    </row>
    <row r="12" spans="2:13" ht="18" x14ac:dyDescent="0.25">
      <c r="B12" s="409"/>
      <c r="C12" s="409"/>
      <c r="D12" s="409"/>
      <c r="E12" s="409"/>
      <c r="G12" s="750"/>
      <c r="H12" s="750"/>
      <c r="I12" s="750"/>
      <c r="J12" s="409"/>
      <c r="K12" s="409"/>
      <c r="L12" s="409"/>
      <c r="M12" s="409"/>
    </row>
    <row r="54" spans="4:9" x14ac:dyDescent="0.25">
      <c r="E54" s="812" t="s">
        <v>273</v>
      </c>
      <c r="F54" s="812" t="s">
        <v>292</v>
      </c>
      <c r="G54" s="812" t="s">
        <v>291</v>
      </c>
      <c r="H54" s="812" t="s">
        <v>290</v>
      </c>
      <c r="I54" s="812" t="s">
        <v>295</v>
      </c>
    </row>
    <row r="55" spans="4:9" x14ac:dyDescent="0.25">
      <c r="E55" s="813" t="s">
        <v>411</v>
      </c>
      <c r="F55" s="95" t="s">
        <v>71</v>
      </c>
      <c r="G55" s="95"/>
      <c r="H55" s="295" t="s">
        <v>298</v>
      </c>
      <c r="I55" s="94" t="s">
        <v>293</v>
      </c>
    </row>
    <row r="56" spans="4:9" x14ac:dyDescent="0.25">
      <c r="E56" s="813" t="s">
        <v>411</v>
      </c>
      <c r="F56" s="95" t="s">
        <v>71</v>
      </c>
      <c r="G56" s="95">
        <v>32</v>
      </c>
      <c r="H56" s="295" t="s">
        <v>298</v>
      </c>
      <c r="I56" s="95" t="s">
        <v>294</v>
      </c>
    </row>
    <row r="57" spans="4:9" x14ac:dyDescent="0.25">
      <c r="E57" s="813" t="s">
        <v>411</v>
      </c>
      <c r="F57" s="95" t="s">
        <v>72</v>
      </c>
      <c r="G57" s="95"/>
      <c r="H57" s="295" t="s">
        <v>297</v>
      </c>
      <c r="I57" s="94" t="s">
        <v>296</v>
      </c>
    </row>
    <row r="58" spans="4:9" x14ac:dyDescent="0.25">
      <c r="E58" s="813" t="s">
        <v>411</v>
      </c>
      <c r="F58" s="95" t="s">
        <v>72</v>
      </c>
      <c r="G58" s="95">
        <v>13</v>
      </c>
      <c r="H58" s="295" t="s">
        <v>297</v>
      </c>
      <c r="I58" s="95" t="s">
        <v>294</v>
      </c>
    </row>
    <row r="59" spans="4:9" x14ac:dyDescent="0.25">
      <c r="D59" s="814"/>
      <c r="E59" s="813" t="s">
        <v>411</v>
      </c>
      <c r="F59" s="95" t="s">
        <v>73</v>
      </c>
      <c r="G59" s="95"/>
      <c r="H59" s="295" t="s">
        <v>337</v>
      </c>
      <c r="I59" s="94" t="s">
        <v>300</v>
      </c>
    </row>
    <row r="60" spans="4:9" x14ac:dyDescent="0.25">
      <c r="D60" s="814"/>
      <c r="E60" s="813" t="s">
        <v>411</v>
      </c>
      <c r="F60" s="95" t="s">
        <v>73</v>
      </c>
      <c r="G60" s="95" t="s">
        <v>299</v>
      </c>
      <c r="H60" s="295" t="s">
        <v>337</v>
      </c>
      <c r="I60" s="95" t="s">
        <v>294</v>
      </c>
    </row>
    <row r="61" spans="4:9" x14ac:dyDescent="0.25">
      <c r="D61" s="814"/>
      <c r="E61" s="815" t="s">
        <v>411</v>
      </c>
      <c r="F61" s="94" t="s">
        <v>74</v>
      </c>
      <c r="G61" s="94"/>
      <c r="H61" s="131" t="s">
        <v>317</v>
      </c>
      <c r="I61" s="94" t="s">
        <v>318</v>
      </c>
    </row>
    <row r="62" spans="4:9" x14ac:dyDescent="0.25">
      <c r="D62" s="814"/>
      <c r="E62" s="815" t="s">
        <v>411</v>
      </c>
      <c r="F62" s="94" t="s">
        <v>74</v>
      </c>
      <c r="G62" s="94" t="s">
        <v>640</v>
      </c>
      <c r="H62" s="131" t="s">
        <v>317</v>
      </c>
      <c r="I62" s="94" t="s">
        <v>294</v>
      </c>
    </row>
    <row r="63" spans="4:9" x14ac:dyDescent="0.25">
      <c r="D63" s="814"/>
      <c r="E63" s="813" t="s">
        <v>411</v>
      </c>
      <c r="F63" s="95" t="s">
        <v>393</v>
      </c>
      <c r="G63" s="95"/>
      <c r="H63" s="295" t="s">
        <v>391</v>
      </c>
      <c r="I63" s="95" t="s">
        <v>301</v>
      </c>
    </row>
    <row r="64" spans="4:9" x14ac:dyDescent="0.25">
      <c r="D64" s="814"/>
      <c r="E64" s="813" t="s">
        <v>411</v>
      </c>
      <c r="F64" s="95" t="s">
        <v>393</v>
      </c>
      <c r="G64" s="95">
        <v>6</v>
      </c>
      <c r="H64" s="295" t="s">
        <v>391</v>
      </c>
      <c r="I64" s="95" t="s">
        <v>294</v>
      </c>
    </row>
    <row r="65" spans="4:9" x14ac:dyDescent="0.25">
      <c r="D65" s="814"/>
      <c r="E65" s="813" t="s">
        <v>411</v>
      </c>
      <c r="F65" s="118" t="s">
        <v>220</v>
      </c>
      <c r="G65" s="95"/>
      <c r="H65" s="295" t="s">
        <v>311</v>
      </c>
      <c r="I65" s="95" t="s">
        <v>310</v>
      </c>
    </row>
    <row r="66" spans="4:9" x14ac:dyDescent="0.25">
      <c r="D66" s="814"/>
      <c r="E66" s="813" t="s">
        <v>411</v>
      </c>
      <c r="F66" s="95" t="s">
        <v>220</v>
      </c>
      <c r="G66" s="95">
        <v>2</v>
      </c>
      <c r="H66" s="295" t="s">
        <v>311</v>
      </c>
      <c r="I66" s="95" t="s">
        <v>294</v>
      </c>
    </row>
    <row r="67" spans="4:9" x14ac:dyDescent="0.25">
      <c r="E67" s="813" t="s">
        <v>411</v>
      </c>
      <c r="F67" s="95" t="s">
        <v>211</v>
      </c>
      <c r="G67" s="95"/>
      <c r="H67" s="118" t="s">
        <v>303</v>
      </c>
      <c r="I67" s="95" t="s">
        <v>304</v>
      </c>
    </row>
    <row r="68" spans="4:9" x14ac:dyDescent="0.25">
      <c r="E68" s="813" t="s">
        <v>411</v>
      </c>
      <c r="F68" s="95" t="s">
        <v>211</v>
      </c>
      <c r="G68" s="95">
        <v>4444</v>
      </c>
      <c r="H68" s="118" t="s">
        <v>303</v>
      </c>
      <c r="I68" s="95" t="s">
        <v>294</v>
      </c>
    </row>
    <row r="69" spans="4:9" x14ac:dyDescent="0.25">
      <c r="E69" s="813" t="s">
        <v>411</v>
      </c>
      <c r="F69" s="94" t="s">
        <v>212</v>
      </c>
      <c r="G69" s="293"/>
      <c r="H69" s="94" t="s">
        <v>306</v>
      </c>
      <c r="I69" s="293" t="s">
        <v>305</v>
      </c>
    </row>
    <row r="70" spans="4:9" x14ac:dyDescent="0.25">
      <c r="E70" s="813" t="s">
        <v>411</v>
      </c>
      <c r="F70" s="94" t="s">
        <v>212</v>
      </c>
      <c r="G70" s="94" t="s">
        <v>307</v>
      </c>
      <c r="H70" s="94" t="s">
        <v>306</v>
      </c>
      <c r="I70" s="94" t="s">
        <v>294</v>
      </c>
    </row>
    <row r="71" spans="4:9" x14ac:dyDescent="0.25">
      <c r="E71" s="813" t="s">
        <v>411</v>
      </c>
      <c r="F71" s="293" t="s">
        <v>213</v>
      </c>
      <c r="G71" s="293"/>
      <c r="H71" s="94" t="s">
        <v>308</v>
      </c>
      <c r="I71" s="94" t="s">
        <v>309</v>
      </c>
    </row>
    <row r="72" spans="4:9" x14ac:dyDescent="0.25">
      <c r="E72" s="813" t="s">
        <v>411</v>
      </c>
      <c r="F72" s="293" t="s">
        <v>213</v>
      </c>
      <c r="G72" s="94">
        <v>2</v>
      </c>
      <c r="H72" s="94" t="s">
        <v>308</v>
      </c>
      <c r="I72" s="94" t="s">
        <v>294</v>
      </c>
    </row>
    <row r="73" spans="4:9" x14ac:dyDescent="0.25">
      <c r="E73" s="813" t="s">
        <v>411</v>
      </c>
      <c r="F73" s="293" t="s">
        <v>314</v>
      </c>
      <c r="G73" s="94"/>
      <c r="H73" s="765" t="s">
        <v>312</v>
      </c>
      <c r="I73" s="94" t="s">
        <v>345</v>
      </c>
    </row>
    <row r="74" spans="4:9" x14ac:dyDescent="0.25">
      <c r="E74" s="813" t="s">
        <v>411</v>
      </c>
      <c r="F74" s="293" t="s">
        <v>81</v>
      </c>
      <c r="G74" s="94"/>
      <c r="H74" s="94" t="s">
        <v>27</v>
      </c>
      <c r="I74" s="94" t="s">
        <v>316</v>
      </c>
    </row>
    <row r="75" spans="4:9" x14ac:dyDescent="0.25">
      <c r="E75" s="815" t="s">
        <v>411</v>
      </c>
      <c r="F75" s="293" t="s">
        <v>191</v>
      </c>
      <c r="G75" s="816"/>
      <c r="H75" s="94" t="s">
        <v>641</v>
      </c>
      <c r="I75" s="296" t="s">
        <v>642</v>
      </c>
    </row>
    <row r="76" spans="4:9" x14ac:dyDescent="0.25">
      <c r="E76" s="815" t="s">
        <v>411</v>
      </c>
      <c r="F76" s="293" t="s">
        <v>191</v>
      </c>
      <c r="G76" s="94" t="s">
        <v>60</v>
      </c>
      <c r="H76" s="94" t="s">
        <v>641</v>
      </c>
      <c r="I76" s="94" t="s">
        <v>294</v>
      </c>
    </row>
    <row r="77" spans="4:9" x14ac:dyDescent="0.25">
      <c r="E77" s="813" t="s">
        <v>411</v>
      </c>
      <c r="F77" s="293" t="s">
        <v>81</v>
      </c>
      <c r="G77" s="94">
        <v>3</v>
      </c>
      <c r="H77" s="94" t="s">
        <v>27</v>
      </c>
      <c r="I77" s="94" t="s">
        <v>294</v>
      </c>
    </row>
    <row r="78" spans="4:9" x14ac:dyDescent="0.25">
      <c r="E78" s="2665" t="s">
        <v>411</v>
      </c>
      <c r="F78" s="94" t="s">
        <v>392</v>
      </c>
      <c r="G78" s="95">
        <v>2</v>
      </c>
      <c r="H78" s="1972"/>
      <c r="I78" s="2684" t="s">
        <v>396</v>
      </c>
    </row>
    <row r="79" spans="4:9" x14ac:dyDescent="0.25">
      <c r="E79" s="2665"/>
      <c r="F79" s="94" t="s">
        <v>393</v>
      </c>
      <c r="G79" s="95" t="s">
        <v>617</v>
      </c>
      <c r="H79" s="1973"/>
      <c r="I79" s="1924"/>
    </row>
    <row r="80" spans="4:9" x14ac:dyDescent="0.25">
      <c r="E80" s="2665" t="s">
        <v>411</v>
      </c>
      <c r="F80" s="94" t="s">
        <v>392</v>
      </c>
      <c r="G80" s="95">
        <v>1</v>
      </c>
      <c r="H80" s="1972"/>
      <c r="I80" s="2684" t="s">
        <v>396</v>
      </c>
    </row>
    <row r="81" spans="5:9" x14ac:dyDescent="0.25">
      <c r="E81" s="2665"/>
      <c r="F81" s="94" t="s">
        <v>393</v>
      </c>
      <c r="G81" s="95" t="s">
        <v>618</v>
      </c>
      <c r="H81" s="1973"/>
      <c r="I81" s="1924"/>
    </row>
    <row r="82" spans="5:9" s="814" customFormat="1" ht="15" customHeight="1" x14ac:dyDescent="0.25">
      <c r="E82" s="297"/>
      <c r="F82" s="758"/>
      <c r="G82" s="156"/>
      <c r="H82" s="156"/>
      <c r="I82" s="156"/>
    </row>
    <row r="83" spans="5:9" s="814" customFormat="1" x14ac:dyDescent="0.25">
      <c r="E83" s="1980" t="s">
        <v>412</v>
      </c>
      <c r="F83" s="1070" t="s">
        <v>208</v>
      </c>
      <c r="G83" s="1070" t="s">
        <v>27</v>
      </c>
      <c r="H83" s="2685" t="s">
        <v>1203</v>
      </c>
      <c r="I83" s="1923"/>
    </row>
    <row r="84" spans="5:9" s="814" customFormat="1" x14ac:dyDescent="0.25">
      <c r="E84" s="1980"/>
      <c r="F84" s="756" t="s">
        <v>234</v>
      </c>
      <c r="G84" s="756" t="s">
        <v>375</v>
      </c>
      <c r="H84" s="2686"/>
      <c r="I84" s="1923"/>
    </row>
    <row r="85" spans="5:9" s="814" customFormat="1" x14ac:dyDescent="0.25">
      <c r="E85" s="1980"/>
      <c r="F85" s="756" t="s">
        <v>358</v>
      </c>
      <c r="G85" s="756" t="s">
        <v>375</v>
      </c>
      <c r="H85" s="2687"/>
      <c r="I85" s="1923"/>
    </row>
    <row r="86" spans="5:9" s="814" customFormat="1" ht="15" customHeight="1" x14ac:dyDescent="0.25">
      <c r="E86" s="1980" t="s">
        <v>412</v>
      </c>
      <c r="F86" s="94" t="s">
        <v>208</v>
      </c>
      <c r="G86" s="94" t="s">
        <v>609</v>
      </c>
      <c r="H86" s="1972"/>
      <c r="I86" s="1923"/>
    </row>
    <row r="87" spans="5:9" s="814" customFormat="1" ht="15" customHeight="1" x14ac:dyDescent="0.25">
      <c r="E87" s="1980"/>
      <c r="F87" s="293" t="s">
        <v>234</v>
      </c>
      <c r="G87" s="293" t="s">
        <v>372</v>
      </c>
      <c r="H87" s="2688"/>
      <c r="I87" s="1923"/>
    </row>
    <row r="88" spans="5:9" s="814" customFormat="1" ht="15" customHeight="1" x14ac:dyDescent="0.25">
      <c r="E88" s="1980"/>
      <c r="F88" s="738" t="s">
        <v>235</v>
      </c>
      <c r="G88" s="293" t="s">
        <v>610</v>
      </c>
      <c r="H88" s="2688"/>
      <c r="I88" s="1923"/>
    </row>
    <row r="89" spans="5:9" s="814" customFormat="1" ht="15" customHeight="1" x14ac:dyDescent="0.25">
      <c r="E89" s="1980"/>
      <c r="F89" s="293" t="s">
        <v>236</v>
      </c>
      <c r="G89" s="293" t="s">
        <v>611</v>
      </c>
      <c r="H89" s="1973"/>
      <c r="I89" s="1924"/>
    </row>
    <row r="90" spans="5:9" s="814" customFormat="1" ht="27" customHeight="1" x14ac:dyDescent="0.25">
      <c r="E90" s="297"/>
      <c r="F90" s="758"/>
      <c r="G90" s="156"/>
      <c r="H90" s="156"/>
      <c r="I90" s="156"/>
    </row>
    <row r="91" spans="5:9" s="814" customFormat="1" ht="27" customHeight="1" x14ac:dyDescent="0.25">
      <c r="E91" s="2684" t="s">
        <v>706</v>
      </c>
      <c r="F91" s="94" t="s">
        <v>393</v>
      </c>
      <c r="G91" s="94">
        <v>1</v>
      </c>
      <c r="H91" s="131" t="s">
        <v>391</v>
      </c>
      <c r="I91" s="2684" t="s">
        <v>603</v>
      </c>
    </row>
    <row r="92" spans="5:9" s="814" customFormat="1" ht="27" customHeight="1" x14ac:dyDescent="0.25">
      <c r="E92" s="1924"/>
      <c r="F92" s="293" t="s">
        <v>289</v>
      </c>
      <c r="G92" s="759">
        <v>41628</v>
      </c>
      <c r="H92" s="293" t="s">
        <v>312</v>
      </c>
      <c r="I92" s="1923"/>
    </row>
    <row r="93" spans="5:9" s="814" customFormat="1" ht="27" customHeight="1" x14ac:dyDescent="0.25">
      <c r="E93" s="2684" t="s">
        <v>706</v>
      </c>
      <c r="F93" s="94" t="s">
        <v>393</v>
      </c>
      <c r="G93" s="94">
        <v>2</v>
      </c>
      <c r="H93" s="131" t="s">
        <v>391</v>
      </c>
      <c r="I93" s="1923"/>
    </row>
    <row r="94" spans="5:9" s="814" customFormat="1" ht="22.5" x14ac:dyDescent="0.25">
      <c r="E94" s="1924"/>
      <c r="F94" s="873" t="s">
        <v>315</v>
      </c>
      <c r="G94" s="759">
        <v>41628</v>
      </c>
      <c r="H94" s="293" t="s">
        <v>312</v>
      </c>
      <c r="I94" s="1923"/>
    </row>
    <row r="95" spans="5:9" s="814" customFormat="1" x14ac:dyDescent="0.25">
      <c r="E95" s="2684" t="s">
        <v>706</v>
      </c>
      <c r="F95" s="94" t="s">
        <v>393</v>
      </c>
      <c r="G95" s="94">
        <v>3</v>
      </c>
      <c r="H95" s="131" t="s">
        <v>391</v>
      </c>
      <c r="I95" s="1923"/>
    </row>
    <row r="96" spans="5:9" s="814" customFormat="1" x14ac:dyDescent="0.25">
      <c r="E96" s="1924"/>
      <c r="F96" s="293" t="s">
        <v>313</v>
      </c>
      <c r="G96" s="759">
        <v>41628</v>
      </c>
      <c r="H96" s="293" t="s">
        <v>312</v>
      </c>
      <c r="I96" s="1923"/>
    </row>
    <row r="97" spans="5:9" s="814" customFormat="1" x14ac:dyDescent="0.25">
      <c r="E97" s="2684" t="s">
        <v>706</v>
      </c>
      <c r="F97" s="94" t="s">
        <v>393</v>
      </c>
      <c r="G97" s="94">
        <v>4</v>
      </c>
      <c r="H97" s="131" t="s">
        <v>391</v>
      </c>
      <c r="I97" s="1923"/>
    </row>
    <row r="98" spans="5:9" s="814" customFormat="1" x14ac:dyDescent="0.25">
      <c r="E98" s="1924"/>
      <c r="F98" s="293" t="s">
        <v>313</v>
      </c>
      <c r="G98" s="759">
        <v>41628</v>
      </c>
      <c r="H98" s="293" t="s">
        <v>312</v>
      </c>
      <c r="I98" s="1924"/>
    </row>
    <row r="99" spans="5:9" s="814" customFormat="1" x14ac:dyDescent="0.25">
      <c r="E99" s="156"/>
      <c r="F99" s="758"/>
      <c r="G99" s="760"/>
      <c r="H99" s="758"/>
      <c r="I99" s="156"/>
    </row>
    <row r="100" spans="5:9" s="814" customFormat="1" ht="14.45" customHeight="1" x14ac:dyDescent="0.25">
      <c r="E100" s="2684" t="s">
        <v>707</v>
      </c>
      <c r="F100" s="94" t="s">
        <v>393</v>
      </c>
      <c r="G100" s="94">
        <v>1</v>
      </c>
      <c r="H100" s="131" t="s">
        <v>391</v>
      </c>
      <c r="I100" s="1922" t="s">
        <v>2687</v>
      </c>
    </row>
    <row r="101" spans="5:9" s="814" customFormat="1" x14ac:dyDescent="0.25">
      <c r="E101" s="1924"/>
      <c r="F101" s="94" t="s">
        <v>289</v>
      </c>
      <c r="G101" s="759">
        <v>41628</v>
      </c>
      <c r="H101" s="94" t="s">
        <v>312</v>
      </c>
      <c r="I101" s="1923"/>
    </row>
    <row r="102" spans="5:9" s="814" customFormat="1" x14ac:dyDescent="0.25">
      <c r="E102" s="2684" t="s">
        <v>707</v>
      </c>
      <c r="F102" s="94" t="s">
        <v>393</v>
      </c>
      <c r="G102" s="94">
        <v>2</v>
      </c>
      <c r="H102" s="131" t="s">
        <v>391</v>
      </c>
      <c r="I102" s="1923"/>
    </row>
    <row r="103" spans="5:9" s="814" customFormat="1" ht="22.5" x14ac:dyDescent="0.25">
      <c r="E103" s="1924"/>
      <c r="F103" s="872" t="s">
        <v>315</v>
      </c>
      <c r="G103" s="759">
        <v>41628</v>
      </c>
      <c r="H103" s="94" t="s">
        <v>312</v>
      </c>
      <c r="I103" s="1923"/>
    </row>
    <row r="104" spans="5:9" s="814" customFormat="1" x14ac:dyDescent="0.25">
      <c r="E104" s="2684" t="s">
        <v>707</v>
      </c>
      <c r="F104" s="94" t="s">
        <v>393</v>
      </c>
      <c r="G104" s="94">
        <v>3</v>
      </c>
      <c r="H104" s="131" t="s">
        <v>391</v>
      </c>
      <c r="I104" s="1923"/>
    </row>
    <row r="105" spans="5:9" s="814" customFormat="1" x14ac:dyDescent="0.25">
      <c r="E105" s="1924"/>
      <c r="F105" s="94" t="s">
        <v>313</v>
      </c>
      <c r="G105" s="759">
        <v>41628</v>
      </c>
      <c r="H105" s="94" t="s">
        <v>312</v>
      </c>
      <c r="I105" s="1923"/>
    </row>
    <row r="106" spans="5:9" s="814" customFormat="1" x14ac:dyDescent="0.25">
      <c r="E106" s="2684" t="s">
        <v>707</v>
      </c>
      <c r="F106" s="94" t="s">
        <v>393</v>
      </c>
      <c r="G106" s="94">
        <v>4</v>
      </c>
      <c r="H106" s="131" t="s">
        <v>391</v>
      </c>
      <c r="I106" s="1923"/>
    </row>
    <row r="107" spans="5:9" s="814" customFormat="1" x14ac:dyDescent="0.25">
      <c r="E107" s="1924"/>
      <c r="F107" s="94" t="s">
        <v>313</v>
      </c>
      <c r="G107" s="759">
        <v>41628</v>
      </c>
      <c r="H107" s="94" t="s">
        <v>312</v>
      </c>
      <c r="I107" s="1924"/>
    </row>
    <row r="108" spans="5:9" s="814" customFormat="1" x14ac:dyDescent="0.25">
      <c r="E108" s="156"/>
      <c r="F108" s="156"/>
      <c r="G108" s="760"/>
      <c r="H108" s="156"/>
      <c r="I108" s="156"/>
    </row>
    <row r="109" spans="5:9" x14ac:dyDescent="0.25">
      <c r="E109" s="2684" t="s">
        <v>631</v>
      </c>
      <c r="F109" s="94" t="s">
        <v>393</v>
      </c>
      <c r="G109" s="94">
        <v>1</v>
      </c>
      <c r="H109" s="131" t="s">
        <v>391</v>
      </c>
      <c r="I109" s="2684" t="s">
        <v>415</v>
      </c>
    </row>
    <row r="110" spans="5:9" x14ac:dyDescent="0.25">
      <c r="E110" s="1924"/>
      <c r="F110" s="293" t="s">
        <v>240</v>
      </c>
      <c r="G110" s="759" t="s">
        <v>633</v>
      </c>
      <c r="H110" s="293" t="s">
        <v>322</v>
      </c>
      <c r="I110" s="1923"/>
    </row>
    <row r="111" spans="5:9" x14ac:dyDescent="0.25">
      <c r="E111" s="2684" t="s">
        <v>631</v>
      </c>
      <c r="F111" s="94" t="s">
        <v>393</v>
      </c>
      <c r="G111" s="94">
        <v>2</v>
      </c>
      <c r="H111" s="131" t="s">
        <v>391</v>
      </c>
      <c r="I111" s="1923"/>
    </row>
    <row r="112" spans="5:9" x14ac:dyDescent="0.25">
      <c r="E112" s="1924"/>
      <c r="F112" s="293" t="s">
        <v>80</v>
      </c>
      <c r="G112" s="759" t="s">
        <v>633</v>
      </c>
      <c r="H112" s="293" t="s">
        <v>322</v>
      </c>
      <c r="I112" s="1923"/>
    </row>
    <row r="113" spans="5:9" x14ac:dyDescent="0.25">
      <c r="E113" s="2684" t="s">
        <v>631</v>
      </c>
      <c r="F113" s="94" t="s">
        <v>393</v>
      </c>
      <c r="G113" s="94">
        <v>3</v>
      </c>
      <c r="H113" s="131" t="s">
        <v>391</v>
      </c>
      <c r="I113" s="1923"/>
    </row>
    <row r="114" spans="5:9" x14ac:dyDescent="0.25">
      <c r="E114" s="1924"/>
      <c r="F114" s="293" t="s">
        <v>80</v>
      </c>
      <c r="G114" s="759" t="s">
        <v>633</v>
      </c>
      <c r="H114" s="293" t="s">
        <v>322</v>
      </c>
      <c r="I114" s="1923"/>
    </row>
    <row r="115" spans="5:9" x14ac:dyDescent="0.25">
      <c r="E115" s="2684" t="s">
        <v>631</v>
      </c>
      <c r="F115" s="94" t="s">
        <v>393</v>
      </c>
      <c r="G115" s="94">
        <v>4</v>
      </c>
      <c r="H115" s="131" t="s">
        <v>391</v>
      </c>
      <c r="I115" s="1923"/>
    </row>
    <row r="116" spans="5:9" x14ac:dyDescent="0.25">
      <c r="E116" s="1924"/>
      <c r="F116" s="293" t="s">
        <v>80</v>
      </c>
      <c r="G116" s="759" t="s">
        <v>633</v>
      </c>
      <c r="H116" s="293" t="s">
        <v>322</v>
      </c>
      <c r="I116" s="1924"/>
    </row>
    <row r="117" spans="5:9" x14ac:dyDescent="0.25">
      <c r="E117" s="755"/>
      <c r="F117" s="755"/>
      <c r="G117" s="755"/>
      <c r="H117" s="755"/>
      <c r="I117" s="779"/>
    </row>
    <row r="118" spans="5:9" x14ac:dyDescent="0.25">
      <c r="E118" s="95" t="s">
        <v>632</v>
      </c>
      <c r="F118" s="94" t="s">
        <v>392</v>
      </c>
      <c r="G118" s="95">
        <v>2</v>
      </c>
      <c r="H118" s="95" t="s">
        <v>394</v>
      </c>
      <c r="I118" s="293" t="s">
        <v>1032</v>
      </c>
    </row>
    <row r="120" spans="5:9" s="814" customFormat="1" x14ac:dyDescent="0.25">
      <c r="E120" s="94" t="s">
        <v>929</v>
      </c>
      <c r="F120" s="94" t="s">
        <v>220</v>
      </c>
      <c r="G120" s="94">
        <v>0</v>
      </c>
      <c r="H120" s="94" t="s">
        <v>311</v>
      </c>
      <c r="I120" s="293" t="s">
        <v>3444</v>
      </c>
    </row>
    <row r="121" spans="5:9" s="814" customFormat="1" x14ac:dyDescent="0.25">
      <c r="E121" s="79"/>
      <c r="F121" s="79"/>
      <c r="G121" s="79"/>
      <c r="H121" s="79"/>
      <c r="I121" s="762"/>
    </row>
    <row r="122" spans="5:9" s="814" customFormat="1" x14ac:dyDescent="0.25">
      <c r="E122" s="79"/>
      <c r="F122" s="79"/>
      <c r="G122" s="79"/>
      <c r="H122" s="79"/>
      <c r="I122" s="762"/>
    </row>
    <row r="123" spans="5:9" s="814" customFormat="1" x14ac:dyDescent="0.25">
      <c r="E123" s="79"/>
      <c r="F123" s="79"/>
      <c r="G123" s="79"/>
      <c r="H123" s="79"/>
      <c r="I123" s="762"/>
    </row>
    <row r="124" spans="5:9" s="814" customFormat="1" x14ac:dyDescent="0.25">
      <c r="E124" s="79"/>
      <c r="F124" s="79"/>
      <c r="G124" s="79"/>
      <c r="H124" s="79"/>
      <c r="I124" s="762"/>
    </row>
    <row r="125" spans="5:9" s="814" customFormat="1" x14ac:dyDescent="0.25">
      <c r="E125" s="79"/>
      <c r="F125" s="79"/>
      <c r="G125" s="79"/>
      <c r="H125" s="79"/>
      <c r="I125" s="762"/>
    </row>
    <row r="126" spans="5:9" s="814" customFormat="1" x14ac:dyDescent="0.25">
      <c r="E126" s="79"/>
      <c r="F126" s="79"/>
      <c r="G126" s="79"/>
      <c r="H126" s="79"/>
      <c r="I126" s="762"/>
    </row>
    <row r="127" spans="5:9" s="814" customFormat="1" x14ac:dyDescent="0.25">
      <c r="E127" s="79"/>
      <c r="F127" s="79"/>
      <c r="G127" s="79"/>
      <c r="H127" s="79"/>
      <c r="I127" s="762"/>
    </row>
    <row r="128" spans="5:9" s="814" customFormat="1" x14ac:dyDescent="0.25">
      <c r="E128" s="79"/>
      <c r="F128" s="79"/>
      <c r="G128" s="79"/>
      <c r="H128" s="79"/>
      <c r="I128" s="762"/>
    </row>
    <row r="129" spans="5:9" s="814" customFormat="1" x14ac:dyDescent="0.25">
      <c r="E129" s="79"/>
      <c r="F129" s="79"/>
      <c r="G129" s="79"/>
      <c r="H129" s="79"/>
      <c r="I129" s="762"/>
    </row>
    <row r="130" spans="5:9" s="814" customFormat="1" x14ac:dyDescent="0.25">
      <c r="E130" s="1894" t="s">
        <v>349</v>
      </c>
      <c r="F130" s="143" t="s">
        <v>399</v>
      </c>
      <c r="G130" s="1894" t="s">
        <v>684</v>
      </c>
      <c r="H130" s="1893" t="s">
        <v>685</v>
      </c>
      <c r="I130" s="762"/>
    </row>
    <row r="131" spans="5:9" s="814" customFormat="1" x14ac:dyDescent="0.25">
      <c r="E131" s="1894"/>
      <c r="F131" s="817" t="s">
        <v>700</v>
      </c>
      <c r="G131" s="1894"/>
      <c r="H131" s="1894"/>
      <c r="I131" s="762"/>
    </row>
    <row r="132" spans="5:9" s="814" customFormat="1" x14ac:dyDescent="0.25">
      <c r="E132" s="1894" t="s">
        <v>349</v>
      </c>
      <c r="F132" s="143" t="s">
        <v>399</v>
      </c>
      <c r="G132" s="1893" t="s">
        <v>686</v>
      </c>
      <c r="H132" s="1893" t="s">
        <v>687</v>
      </c>
      <c r="I132" s="762"/>
    </row>
    <row r="133" spans="5:9" s="814" customFormat="1" x14ac:dyDescent="0.25">
      <c r="E133" s="1894"/>
      <c r="F133" s="817" t="s">
        <v>700</v>
      </c>
      <c r="G133" s="1894"/>
      <c r="H133" s="1894"/>
      <c r="I133" s="762"/>
    </row>
    <row r="134" spans="5:9" s="814" customFormat="1" x14ac:dyDescent="0.25">
      <c r="E134" s="79"/>
      <c r="G134" s="79"/>
      <c r="H134" s="79"/>
      <c r="I134" s="762"/>
    </row>
    <row r="135" spans="5:9" s="814" customFormat="1" x14ac:dyDescent="0.25">
      <c r="E135" s="763"/>
      <c r="F135" s="757"/>
      <c r="G135" s="757"/>
      <c r="H135" s="757"/>
      <c r="I135" s="757"/>
    </row>
    <row r="136" spans="5:9" s="814" customFormat="1" x14ac:dyDescent="0.25">
      <c r="E136" s="757"/>
      <c r="F136" s="757"/>
      <c r="G136" s="757"/>
      <c r="H136" s="757"/>
      <c r="I136" s="757"/>
    </row>
    <row r="137" spans="5:9" s="814" customFormat="1" x14ac:dyDescent="0.25">
      <c r="E137" s="757"/>
      <c r="F137" s="757"/>
      <c r="G137" s="757"/>
      <c r="H137" s="757"/>
      <c r="I137" s="757"/>
    </row>
    <row r="138" spans="5:9" s="814" customFormat="1" x14ac:dyDescent="0.25">
      <c r="E138" s="757"/>
      <c r="F138" s="757"/>
      <c r="G138" s="757"/>
      <c r="H138" s="757"/>
      <c r="I138" s="757"/>
    </row>
    <row r="139" spans="5:9" s="814" customFormat="1" x14ac:dyDescent="0.25">
      <c r="E139" s="757"/>
      <c r="F139" s="757"/>
      <c r="G139" s="757"/>
      <c r="H139" s="757"/>
      <c r="I139" s="757"/>
    </row>
    <row r="140" spans="5:9" s="814" customFormat="1" x14ac:dyDescent="0.25">
      <c r="E140" s="757"/>
      <c r="F140" s="757"/>
      <c r="G140" s="757"/>
      <c r="H140" s="757"/>
      <c r="I140" s="757"/>
    </row>
    <row r="142" spans="5:9" ht="15.75" thickBot="1" x14ac:dyDescent="0.3"/>
    <row r="143" spans="5:9" s="749" customFormat="1" thickTop="1" x14ac:dyDescent="0.25">
      <c r="E143" s="1948" t="s">
        <v>688</v>
      </c>
      <c r="F143" s="764" t="s">
        <v>358</v>
      </c>
      <c r="G143" s="764" t="s">
        <v>420</v>
      </c>
      <c r="H143" s="1946" t="s">
        <v>1127</v>
      </c>
    </row>
    <row r="144" spans="5:9" s="749" customFormat="1" ht="14.25" x14ac:dyDescent="0.25">
      <c r="E144" s="1949"/>
      <c r="F144" s="765" t="s">
        <v>238</v>
      </c>
      <c r="G144" s="766" t="s">
        <v>610</v>
      </c>
      <c r="H144" s="1954"/>
    </row>
    <row r="145" spans="5:8" s="749" customFormat="1" ht="15" customHeight="1" x14ac:dyDescent="0.25">
      <c r="E145" s="1950"/>
      <c r="F145" s="765" t="s">
        <v>239</v>
      </c>
      <c r="G145" s="766" t="s">
        <v>419</v>
      </c>
      <c r="H145" s="1954"/>
    </row>
    <row r="146" spans="5:8" s="749" customFormat="1" ht="15" customHeight="1" x14ac:dyDescent="0.25">
      <c r="E146" s="1960" t="s">
        <v>688</v>
      </c>
      <c r="F146" s="756" t="s">
        <v>358</v>
      </c>
      <c r="G146" s="756" t="s">
        <v>1128</v>
      </c>
      <c r="H146" s="1954"/>
    </row>
    <row r="147" spans="5:8" s="749" customFormat="1" ht="15" customHeight="1" x14ac:dyDescent="0.25">
      <c r="E147" s="1961"/>
      <c r="F147" s="756" t="s">
        <v>234</v>
      </c>
      <c r="G147" s="756" t="s">
        <v>602</v>
      </c>
      <c r="H147" s="1954"/>
    </row>
    <row r="148" spans="5:8" s="749" customFormat="1" ht="15" customHeight="1" x14ac:dyDescent="0.25">
      <c r="E148" s="1961"/>
      <c r="F148" s="756" t="s">
        <v>238</v>
      </c>
      <c r="G148" s="756" t="s">
        <v>610</v>
      </c>
      <c r="H148" s="1954"/>
    </row>
    <row r="149" spans="5:8" s="749" customFormat="1" ht="15" customHeight="1" x14ac:dyDescent="0.25">
      <c r="E149" s="1961"/>
      <c r="F149" s="756" t="s">
        <v>239</v>
      </c>
      <c r="G149" s="756" t="s">
        <v>1129</v>
      </c>
      <c r="H149" s="1954"/>
    </row>
    <row r="150" spans="5:8" s="749" customFormat="1" ht="14.25" x14ac:dyDescent="0.25">
      <c r="E150" s="1951" t="s">
        <v>689</v>
      </c>
      <c r="F150" s="767" t="s">
        <v>234</v>
      </c>
      <c r="G150" s="767" t="s">
        <v>420</v>
      </c>
      <c r="H150" s="1954"/>
    </row>
    <row r="151" spans="5:8" s="749" customFormat="1" ht="14.25" x14ac:dyDescent="0.25">
      <c r="E151" s="1949"/>
      <c r="F151" s="767" t="s">
        <v>235</v>
      </c>
      <c r="G151" s="768" t="s">
        <v>610</v>
      </c>
      <c r="H151" s="1954"/>
    </row>
    <row r="152" spans="5:8" s="749" customFormat="1" ht="14.25" x14ac:dyDescent="0.25">
      <c r="E152" s="1949"/>
      <c r="F152" s="767" t="s">
        <v>236</v>
      </c>
      <c r="G152" s="768" t="s">
        <v>419</v>
      </c>
      <c r="H152" s="1954"/>
    </row>
    <row r="153" spans="5:8" s="749" customFormat="1" ht="14.25" x14ac:dyDescent="0.25">
      <c r="E153" s="1960" t="s">
        <v>1226</v>
      </c>
      <c r="F153" s="756" t="s">
        <v>234</v>
      </c>
      <c r="G153" s="756" t="s">
        <v>602</v>
      </c>
      <c r="H153" s="1954"/>
    </row>
    <row r="154" spans="5:8" s="749" customFormat="1" ht="15" customHeight="1" x14ac:dyDescent="0.25">
      <c r="E154" s="1961"/>
      <c r="F154" s="756" t="s">
        <v>358</v>
      </c>
      <c r="G154" s="756" t="s">
        <v>1200</v>
      </c>
      <c r="H154" s="1954"/>
    </row>
    <row r="155" spans="5:8" s="749" customFormat="1" ht="15" customHeight="1" x14ac:dyDescent="0.25">
      <c r="E155" s="1961"/>
      <c r="F155" s="756" t="s">
        <v>1204</v>
      </c>
      <c r="G155" s="756"/>
      <c r="H155" s="1954"/>
    </row>
    <row r="156" spans="5:8" s="749" customFormat="1" ht="15" customHeight="1" x14ac:dyDescent="0.25">
      <c r="E156" s="1961"/>
      <c r="F156" s="756" t="s">
        <v>235</v>
      </c>
      <c r="G156" s="756" t="s">
        <v>1225</v>
      </c>
      <c r="H156" s="1954"/>
    </row>
    <row r="157" spans="5:8" s="749" customFormat="1" ht="15.75" customHeight="1" thickBot="1" x14ac:dyDescent="0.3">
      <c r="E157" s="2689"/>
      <c r="F157" s="756" t="s">
        <v>236</v>
      </c>
      <c r="G157" s="756" t="s">
        <v>419</v>
      </c>
      <c r="H157" s="2659"/>
    </row>
    <row r="158" spans="5:8" s="749" customFormat="1" thickTop="1" x14ac:dyDescent="0.25">
      <c r="E158" s="1948" t="s">
        <v>688</v>
      </c>
      <c r="F158" s="770" t="s">
        <v>358</v>
      </c>
      <c r="G158" s="770" t="s">
        <v>421</v>
      </c>
      <c r="H158" s="2691" t="s">
        <v>422</v>
      </c>
    </row>
    <row r="159" spans="5:8" s="749" customFormat="1" ht="15" customHeight="1" x14ac:dyDescent="0.25">
      <c r="E159" s="1949"/>
      <c r="F159" s="767" t="s">
        <v>238</v>
      </c>
      <c r="G159" s="768" t="s">
        <v>610</v>
      </c>
      <c r="H159" s="1937"/>
    </row>
    <row r="160" spans="5:8" s="749" customFormat="1" ht="15" customHeight="1" x14ac:dyDescent="0.25">
      <c r="E160" s="1950"/>
      <c r="F160" s="767" t="s">
        <v>239</v>
      </c>
      <c r="G160" s="768" t="s">
        <v>419</v>
      </c>
      <c r="H160" s="1937"/>
    </row>
    <row r="161" spans="5:8" s="749" customFormat="1" ht="15" customHeight="1" x14ac:dyDescent="0.25">
      <c r="E161" s="1960" t="s">
        <v>688</v>
      </c>
      <c r="F161" s="756" t="s">
        <v>358</v>
      </c>
      <c r="G161" s="756" t="s">
        <v>1128</v>
      </c>
      <c r="H161" s="1937"/>
    </row>
    <row r="162" spans="5:8" s="749" customFormat="1" ht="15" customHeight="1" x14ac:dyDescent="0.25">
      <c r="E162" s="1961"/>
      <c r="F162" s="756" t="s">
        <v>234</v>
      </c>
      <c r="G162" s="756" t="s">
        <v>421</v>
      </c>
      <c r="H162" s="1937"/>
    </row>
    <row r="163" spans="5:8" s="749" customFormat="1" ht="15" customHeight="1" x14ac:dyDescent="0.25">
      <c r="E163" s="1961"/>
      <c r="F163" s="756" t="s">
        <v>238</v>
      </c>
      <c r="G163" s="756" t="s">
        <v>610</v>
      </c>
      <c r="H163" s="1937"/>
    </row>
    <row r="164" spans="5:8" s="749" customFormat="1" ht="15" customHeight="1" x14ac:dyDescent="0.25">
      <c r="E164" s="1961"/>
      <c r="F164" s="756" t="s">
        <v>239</v>
      </c>
      <c r="G164" s="756" t="s">
        <v>1129</v>
      </c>
      <c r="H164" s="1937"/>
    </row>
    <row r="165" spans="5:8" s="749" customFormat="1" ht="15" customHeight="1" x14ac:dyDescent="0.25">
      <c r="E165" s="1951" t="s">
        <v>689</v>
      </c>
      <c r="F165" s="767" t="s">
        <v>234</v>
      </c>
      <c r="G165" s="767" t="s">
        <v>421</v>
      </c>
      <c r="H165" s="1937"/>
    </row>
    <row r="166" spans="5:8" s="749" customFormat="1" ht="15" customHeight="1" x14ac:dyDescent="0.25">
      <c r="E166" s="1949"/>
      <c r="F166" s="767" t="s">
        <v>235</v>
      </c>
      <c r="G166" s="768" t="s">
        <v>610</v>
      </c>
      <c r="H166" s="1937"/>
    </row>
    <row r="167" spans="5:8" s="749" customFormat="1" ht="15" customHeight="1" x14ac:dyDescent="0.25">
      <c r="E167" s="1949"/>
      <c r="F167" s="771" t="s">
        <v>711</v>
      </c>
      <c r="G167" s="772" t="s">
        <v>419</v>
      </c>
      <c r="H167" s="1937"/>
    </row>
    <row r="168" spans="5:8" s="749" customFormat="1" ht="15" customHeight="1" x14ac:dyDescent="0.25">
      <c r="E168" s="1960" t="s">
        <v>1226</v>
      </c>
      <c r="F168" s="756" t="s">
        <v>234</v>
      </c>
      <c r="G168" s="756" t="s">
        <v>421</v>
      </c>
      <c r="H168" s="1937"/>
    </row>
    <row r="169" spans="5:8" s="749" customFormat="1" ht="15" customHeight="1" x14ac:dyDescent="0.25">
      <c r="E169" s="1961"/>
      <c r="F169" s="1070" t="s">
        <v>358</v>
      </c>
      <c r="G169" s="1070" t="s">
        <v>1201</v>
      </c>
      <c r="H169" s="1937"/>
    </row>
    <row r="170" spans="5:8" s="749" customFormat="1" ht="15" customHeight="1" x14ac:dyDescent="0.25">
      <c r="E170" s="1961"/>
      <c r="F170" s="756" t="s">
        <v>1205</v>
      </c>
      <c r="G170" s="1088"/>
      <c r="H170" s="1937"/>
    </row>
    <row r="171" spans="5:8" s="749" customFormat="1" ht="15" customHeight="1" x14ac:dyDescent="0.25">
      <c r="E171" s="1961"/>
      <c r="F171" s="756" t="s">
        <v>235</v>
      </c>
      <c r="G171" s="756" t="s">
        <v>1225</v>
      </c>
      <c r="H171" s="1937"/>
    </row>
    <row r="172" spans="5:8" s="749" customFormat="1" ht="15" customHeight="1" thickBot="1" x14ac:dyDescent="0.3">
      <c r="E172" s="2689"/>
      <c r="F172" s="756" t="s">
        <v>236</v>
      </c>
      <c r="G172" s="756" t="s">
        <v>419</v>
      </c>
      <c r="H172" s="1947"/>
    </row>
    <row r="173" spans="5:8" ht="15.75" thickTop="1" x14ac:dyDescent="0.25">
      <c r="E173" s="1964" t="s">
        <v>690</v>
      </c>
      <c r="F173" s="770" t="s">
        <v>238</v>
      </c>
      <c r="G173" s="770" t="s">
        <v>424</v>
      </c>
      <c r="H173" s="2691" t="s">
        <v>423</v>
      </c>
    </row>
    <row r="174" spans="5:8" x14ac:dyDescent="0.25">
      <c r="E174" s="1965"/>
      <c r="F174" s="767" t="s">
        <v>239</v>
      </c>
      <c r="G174" s="768" t="s">
        <v>419</v>
      </c>
      <c r="H174" s="1937"/>
    </row>
    <row r="175" spans="5:8" x14ac:dyDescent="0.25">
      <c r="E175" s="1966" t="s">
        <v>713</v>
      </c>
      <c r="F175" s="756" t="s">
        <v>235</v>
      </c>
      <c r="G175" s="756" t="s">
        <v>424</v>
      </c>
      <c r="H175" s="1937"/>
    </row>
    <row r="176" spans="5:8" x14ac:dyDescent="0.25">
      <c r="E176" s="1966"/>
      <c r="F176" s="756" t="s">
        <v>236</v>
      </c>
      <c r="G176" s="756" t="s">
        <v>419</v>
      </c>
      <c r="H176" s="1937"/>
    </row>
    <row r="177" spans="5:9" ht="21" customHeight="1" x14ac:dyDescent="0.25">
      <c r="E177" s="1966"/>
      <c r="F177" s="1070" t="s">
        <v>239</v>
      </c>
      <c r="G177" s="1070" t="s">
        <v>419</v>
      </c>
      <c r="H177" s="1937"/>
    </row>
    <row r="178" spans="5:9" ht="15" customHeight="1" x14ac:dyDescent="0.25">
      <c r="E178" s="2692" t="s">
        <v>712</v>
      </c>
      <c r="F178" s="756" t="s">
        <v>235</v>
      </c>
      <c r="G178" s="756" t="s">
        <v>424</v>
      </c>
      <c r="H178" s="1937"/>
    </row>
    <row r="179" spans="5:9" x14ac:dyDescent="0.25">
      <c r="E179" s="2693"/>
      <c r="F179" s="756" t="s">
        <v>236</v>
      </c>
      <c r="G179" s="756" t="s">
        <v>419</v>
      </c>
      <c r="H179" s="1937"/>
    </row>
    <row r="180" spans="5:9" x14ac:dyDescent="0.25">
      <c r="E180" s="1960" t="s">
        <v>1226</v>
      </c>
      <c r="F180" s="756" t="s">
        <v>235</v>
      </c>
      <c r="G180" s="756" t="s">
        <v>424</v>
      </c>
      <c r="H180" s="1937"/>
    </row>
    <row r="181" spans="5:9" x14ac:dyDescent="0.25">
      <c r="E181" s="1961"/>
      <c r="F181" s="756" t="s">
        <v>236</v>
      </c>
      <c r="G181" s="756" t="s">
        <v>419</v>
      </c>
      <c r="H181" s="1937"/>
    </row>
    <row r="182" spans="5:9" ht="15.75" thickBot="1" x14ac:dyDescent="0.3">
      <c r="E182" s="2689"/>
      <c r="F182" s="1210" t="s">
        <v>239</v>
      </c>
      <c r="G182" s="1210" t="s">
        <v>419</v>
      </c>
      <c r="H182" s="1937"/>
    </row>
    <row r="183" spans="5:9" ht="23.25" thickTop="1" x14ac:dyDescent="0.25">
      <c r="E183" s="773" t="s">
        <v>690</v>
      </c>
      <c r="F183" s="774" t="s">
        <v>239</v>
      </c>
      <c r="G183" s="1386" t="s">
        <v>2646</v>
      </c>
      <c r="H183" s="2690" t="s">
        <v>425</v>
      </c>
    </row>
    <row r="184" spans="5:9" ht="22.5" customHeight="1" x14ac:dyDescent="0.25">
      <c r="E184" s="1951" t="s">
        <v>712</v>
      </c>
      <c r="F184" s="769" t="s">
        <v>236</v>
      </c>
      <c r="G184" s="1922" t="s">
        <v>2657</v>
      </c>
      <c r="H184" s="1937"/>
    </row>
    <row r="185" spans="5:9" ht="26.25" customHeight="1" thickBot="1" x14ac:dyDescent="0.3">
      <c r="E185" s="1950"/>
      <c r="F185" s="769" t="s">
        <v>239</v>
      </c>
      <c r="G185" s="1956"/>
      <c r="H185" s="1937"/>
    </row>
    <row r="186" spans="5:9" ht="26.25" customHeight="1" thickTop="1" thickBot="1" x14ac:dyDescent="0.3">
      <c r="E186" s="1208" t="s">
        <v>1226</v>
      </c>
      <c r="F186" s="1206" t="s">
        <v>236</v>
      </c>
      <c r="G186" s="1386" t="s">
        <v>2646</v>
      </c>
      <c r="H186" s="1937"/>
    </row>
    <row r="187" spans="5:9" ht="24" thickTop="1" thickBot="1" x14ac:dyDescent="0.3">
      <c r="E187" s="775" t="s">
        <v>713</v>
      </c>
      <c r="F187" s="776" t="s">
        <v>236</v>
      </c>
      <c r="G187" s="1386" t="s">
        <v>2646</v>
      </c>
      <c r="H187" s="1938"/>
    </row>
    <row r="188" spans="5:9" ht="15.75" thickTop="1" x14ac:dyDescent="0.25">
      <c r="E188" s="79"/>
      <c r="F188" s="79"/>
      <c r="G188" s="79"/>
      <c r="H188" s="79"/>
      <c r="I188" s="762"/>
    </row>
    <row r="189" spans="5:9" x14ac:dyDescent="0.25">
      <c r="E189" s="79"/>
      <c r="F189" s="79"/>
      <c r="G189" s="79"/>
      <c r="H189" s="79"/>
      <c r="I189" s="762"/>
    </row>
    <row r="190" spans="5:9" x14ac:dyDescent="0.25">
      <c r="E190" s="79"/>
      <c r="F190" s="79"/>
      <c r="G190" s="79"/>
      <c r="H190" s="79"/>
      <c r="I190" s="762"/>
    </row>
    <row r="191" spans="5:9" x14ac:dyDescent="0.25">
      <c r="E191" s="79"/>
      <c r="F191" s="79"/>
      <c r="G191" s="79"/>
      <c r="H191" s="79"/>
      <c r="I191" s="762"/>
    </row>
    <row r="193" spans="5:5" x14ac:dyDescent="0.25">
      <c r="E193" s="757"/>
    </row>
    <row r="211" spans="5:9" s="814" customFormat="1" x14ac:dyDescent="0.25">
      <c r="E211" s="80"/>
      <c r="G211" s="818"/>
      <c r="H211" s="85"/>
      <c r="I211" s="85"/>
    </row>
    <row r="212" spans="5:9" s="814" customFormat="1" x14ac:dyDescent="0.25">
      <c r="E212" s="80"/>
      <c r="G212" s="818"/>
      <c r="H212" s="85"/>
      <c r="I212" s="85"/>
    </row>
    <row r="213" spans="5:9" s="814" customFormat="1" x14ac:dyDescent="0.25">
      <c r="E213" s="80"/>
      <c r="G213" s="818"/>
      <c r="H213" s="85"/>
      <c r="I213" s="85"/>
    </row>
    <row r="214" spans="5:9" s="814" customFormat="1" x14ac:dyDescent="0.25">
      <c r="E214" s="80"/>
      <c r="G214" s="818"/>
      <c r="H214" s="85"/>
      <c r="I214" s="85"/>
    </row>
    <row r="215" spans="5:9" s="814" customFormat="1" x14ac:dyDescent="0.25">
      <c r="E215" s="80"/>
      <c r="G215" s="818"/>
      <c r="H215" s="85"/>
      <c r="I215" s="85"/>
    </row>
    <row r="216" spans="5:9" s="814" customFormat="1" x14ac:dyDescent="0.25">
      <c r="E216" s="80"/>
      <c r="G216" s="818"/>
      <c r="H216" s="85"/>
      <c r="I216" s="85"/>
    </row>
    <row r="217" spans="5:9" s="814" customFormat="1" x14ac:dyDescent="0.25">
      <c r="E217" s="80"/>
      <c r="G217" s="818"/>
      <c r="H217" s="85"/>
      <c r="I217" s="85"/>
    </row>
    <row r="218" spans="5:9" x14ac:dyDescent="0.25">
      <c r="E218" s="127" t="s">
        <v>407</v>
      </c>
      <c r="F218" s="819" t="s">
        <v>344</v>
      </c>
      <c r="G218" s="818"/>
      <c r="H218" s="85"/>
      <c r="I218" s="81"/>
    </row>
    <row r="219" spans="5:9" x14ac:dyDescent="0.25">
      <c r="E219" s="127" t="s">
        <v>407</v>
      </c>
      <c r="F219" s="128" t="s">
        <v>71</v>
      </c>
      <c r="G219" s="818"/>
      <c r="H219" s="85"/>
      <c r="I219" s="81"/>
    </row>
    <row r="220" spans="5:9" x14ac:dyDescent="0.25">
      <c r="E220" s="127" t="s">
        <v>407</v>
      </c>
      <c r="F220" s="128" t="s">
        <v>71</v>
      </c>
      <c r="G220" s="818"/>
      <c r="H220" s="85"/>
      <c r="I220" s="81"/>
    </row>
    <row r="221" spans="5:9" x14ac:dyDescent="0.25">
      <c r="E221" s="127" t="s">
        <v>407</v>
      </c>
      <c r="F221" s="128" t="s">
        <v>72</v>
      </c>
      <c r="G221" s="818"/>
      <c r="H221" s="85"/>
      <c r="I221" s="81"/>
    </row>
    <row r="222" spans="5:9" x14ac:dyDescent="0.25">
      <c r="E222" s="127" t="s">
        <v>407</v>
      </c>
      <c r="F222" s="128" t="s">
        <v>72</v>
      </c>
      <c r="G222" s="818"/>
      <c r="H222" s="85"/>
      <c r="I222" s="81"/>
    </row>
    <row r="223" spans="5:9" x14ac:dyDescent="0.25">
      <c r="E223" s="127" t="s">
        <v>407</v>
      </c>
      <c r="F223" s="128" t="s">
        <v>73</v>
      </c>
      <c r="G223" s="818"/>
      <c r="H223" s="85"/>
      <c r="I223" s="81"/>
    </row>
    <row r="224" spans="5:9" x14ac:dyDescent="0.25">
      <c r="E224" s="127" t="s">
        <v>407</v>
      </c>
      <c r="F224" s="128" t="s">
        <v>73</v>
      </c>
      <c r="G224" s="818"/>
      <c r="H224" s="85"/>
      <c r="I224" s="81"/>
    </row>
    <row r="225" spans="5:9" x14ac:dyDescent="0.25">
      <c r="E225" s="127" t="s">
        <v>407</v>
      </c>
      <c r="F225" s="298" t="s">
        <v>74</v>
      </c>
      <c r="G225" s="299"/>
      <c r="H225" s="300"/>
      <c r="I225" s="301"/>
    </row>
    <row r="226" spans="5:9" x14ac:dyDescent="0.25">
      <c r="E226" s="83" t="s">
        <v>351</v>
      </c>
      <c r="F226" s="76" t="s">
        <v>209</v>
      </c>
      <c r="G226" s="77" t="s">
        <v>319</v>
      </c>
      <c r="H226" s="75" t="s">
        <v>320</v>
      </c>
      <c r="I226" s="75"/>
    </row>
    <row r="227" spans="5:9" x14ac:dyDescent="0.25">
      <c r="E227" s="83" t="s">
        <v>351</v>
      </c>
      <c r="F227" s="76" t="s">
        <v>3445</v>
      </c>
      <c r="G227" s="77" t="s">
        <v>319</v>
      </c>
      <c r="H227" s="75" t="s">
        <v>320</v>
      </c>
      <c r="I227" s="75"/>
    </row>
    <row r="228" spans="5:9" x14ac:dyDescent="0.25">
      <c r="E228" s="302" t="s">
        <v>351</v>
      </c>
      <c r="F228" s="74" t="s">
        <v>3447</v>
      </c>
      <c r="G228" s="919"/>
      <c r="H228" s="919" t="s">
        <v>335</v>
      </c>
      <c r="I228" s="74" t="s">
        <v>336</v>
      </c>
    </row>
    <row r="229" spans="5:9" s="749" customFormat="1" ht="14.25" x14ac:dyDescent="0.25">
      <c r="E229" s="921" t="s">
        <v>351</v>
      </c>
      <c r="F229" s="916" t="s">
        <v>3446</v>
      </c>
      <c r="G229" s="913">
        <v>3</v>
      </c>
      <c r="H229" s="913" t="s">
        <v>335</v>
      </c>
      <c r="I229" s="916" t="s">
        <v>294</v>
      </c>
    </row>
    <row r="230" spans="5:9" x14ac:dyDescent="0.25">
      <c r="E230" s="302" t="s">
        <v>351</v>
      </c>
      <c r="F230" s="141" t="s">
        <v>3448</v>
      </c>
      <c r="G230" s="915">
        <v>79990</v>
      </c>
      <c r="H230" s="915" t="s">
        <v>337</v>
      </c>
      <c r="I230" s="141" t="s">
        <v>338</v>
      </c>
    </row>
    <row r="231" spans="5:9" x14ac:dyDescent="0.25">
      <c r="E231" s="302" t="s">
        <v>351</v>
      </c>
      <c r="F231" s="120" t="s">
        <v>3448</v>
      </c>
      <c r="G231" s="920" t="s">
        <v>319</v>
      </c>
      <c r="H231" s="920" t="s">
        <v>337</v>
      </c>
      <c r="I231" s="120"/>
    </row>
    <row r="232" spans="5:9" ht="22.5" x14ac:dyDescent="0.25">
      <c r="E232" s="140" t="s">
        <v>351</v>
      </c>
      <c r="F232" s="346" t="s">
        <v>3449</v>
      </c>
      <c r="G232" s="739" t="s">
        <v>319</v>
      </c>
      <c r="H232" s="739"/>
      <c r="I232" s="738"/>
    </row>
    <row r="233" spans="5:9" ht="22.5" x14ac:dyDescent="0.25">
      <c r="E233" s="83" t="s">
        <v>351</v>
      </c>
      <c r="F233" s="76" t="s">
        <v>3450</v>
      </c>
      <c r="G233" s="77" t="s">
        <v>319</v>
      </c>
      <c r="H233" s="77" t="s">
        <v>337</v>
      </c>
      <c r="I233" s="75"/>
    </row>
    <row r="234" spans="5:9" x14ac:dyDescent="0.25">
      <c r="E234" s="83" t="s">
        <v>351</v>
      </c>
      <c r="F234" s="70" t="s">
        <v>218</v>
      </c>
      <c r="G234" s="68" t="s">
        <v>319</v>
      </c>
      <c r="H234" s="68" t="s">
        <v>320</v>
      </c>
      <c r="I234" s="68"/>
    </row>
    <row r="235" spans="5:9" x14ac:dyDescent="0.25">
      <c r="E235" s="127" t="s">
        <v>407</v>
      </c>
      <c r="F235" s="128" t="s">
        <v>208</v>
      </c>
      <c r="G235" s="68"/>
      <c r="H235" s="77"/>
      <c r="I235" s="75"/>
    </row>
    <row r="236" spans="5:9" x14ac:dyDescent="0.25">
      <c r="E236" s="127" t="s">
        <v>407</v>
      </c>
      <c r="F236" s="129" t="s">
        <v>220</v>
      </c>
      <c r="G236" s="77"/>
      <c r="H236" s="77"/>
      <c r="I236" s="75"/>
    </row>
    <row r="237" spans="5:9" x14ac:dyDescent="0.25">
      <c r="E237" s="127" t="s">
        <v>407</v>
      </c>
      <c r="F237" s="128" t="s">
        <v>220</v>
      </c>
      <c r="G237" s="77"/>
      <c r="H237" s="77"/>
      <c r="I237" s="75"/>
    </row>
    <row r="238" spans="5:9" x14ac:dyDescent="0.25">
      <c r="E238" s="127" t="s">
        <v>407</v>
      </c>
      <c r="F238" s="128" t="s">
        <v>211</v>
      </c>
      <c r="G238" s="77"/>
      <c r="H238" s="77"/>
      <c r="I238" s="75"/>
    </row>
    <row r="239" spans="5:9" x14ac:dyDescent="0.25">
      <c r="E239" s="127" t="s">
        <v>407</v>
      </c>
      <c r="F239" s="128" t="s">
        <v>211</v>
      </c>
      <c r="G239" s="77"/>
      <c r="H239" s="77"/>
      <c r="I239" s="75"/>
    </row>
    <row r="240" spans="5:9" x14ac:dyDescent="0.25">
      <c r="E240" s="127" t="s">
        <v>407</v>
      </c>
      <c r="F240" s="128" t="s">
        <v>211</v>
      </c>
      <c r="G240" s="77"/>
      <c r="H240" s="77"/>
      <c r="I240" s="75"/>
    </row>
    <row r="241" spans="4:9" x14ac:dyDescent="0.25">
      <c r="E241" s="127" t="s">
        <v>407</v>
      </c>
      <c r="F241" s="130" t="s">
        <v>212</v>
      </c>
      <c r="G241" s="77"/>
      <c r="H241" s="77"/>
      <c r="I241" s="75"/>
    </row>
    <row r="242" spans="4:9" x14ac:dyDescent="0.25">
      <c r="E242" s="127" t="s">
        <v>407</v>
      </c>
      <c r="F242" s="130" t="s">
        <v>212</v>
      </c>
      <c r="G242" s="77"/>
      <c r="H242" s="77"/>
      <c r="I242" s="75"/>
    </row>
    <row r="243" spans="4:9" x14ac:dyDescent="0.25">
      <c r="E243" s="127" t="s">
        <v>407</v>
      </c>
      <c r="F243" s="778" t="s">
        <v>213</v>
      </c>
      <c r="G243" s="77"/>
      <c r="H243" s="77"/>
      <c r="I243" s="75"/>
    </row>
    <row r="244" spans="4:9" x14ac:dyDescent="0.25">
      <c r="E244" s="127" t="s">
        <v>407</v>
      </c>
      <c r="F244" s="778" t="s">
        <v>213</v>
      </c>
      <c r="G244" s="77"/>
      <c r="H244" s="77"/>
      <c r="I244" s="75"/>
    </row>
    <row r="245" spans="4:9" x14ac:dyDescent="0.25">
      <c r="E245" s="127" t="s">
        <v>407</v>
      </c>
      <c r="F245" s="778" t="s">
        <v>314</v>
      </c>
      <c r="G245" s="77"/>
      <c r="H245" s="77"/>
      <c r="I245" s="75"/>
    </row>
    <row r="246" spans="4:9" x14ac:dyDescent="0.25">
      <c r="E246" s="83" t="s">
        <v>351</v>
      </c>
      <c r="F246" s="119" t="s">
        <v>184</v>
      </c>
      <c r="G246" s="118" t="s">
        <v>319</v>
      </c>
      <c r="H246" s="119" t="s">
        <v>312</v>
      </c>
      <c r="I246" s="120"/>
    </row>
    <row r="247" spans="4:9" x14ac:dyDescent="0.25">
      <c r="E247" s="83" t="s">
        <v>351</v>
      </c>
      <c r="F247" s="76" t="s">
        <v>321</v>
      </c>
      <c r="G247" s="73" t="s">
        <v>319</v>
      </c>
      <c r="H247" s="76" t="s">
        <v>322</v>
      </c>
      <c r="I247" s="74"/>
    </row>
    <row r="248" spans="4:9" x14ac:dyDescent="0.25">
      <c r="E248" s="127" t="s">
        <v>407</v>
      </c>
      <c r="F248" s="778" t="s">
        <v>81</v>
      </c>
      <c r="G248" s="77"/>
      <c r="H248" s="71"/>
      <c r="I248" s="69"/>
    </row>
    <row r="249" spans="4:9" ht="33.75" x14ac:dyDescent="0.25">
      <c r="E249" s="302" t="s">
        <v>351</v>
      </c>
      <c r="F249" s="119" t="s">
        <v>339</v>
      </c>
      <c r="G249" s="920"/>
      <c r="H249" s="942" t="s">
        <v>206</v>
      </c>
      <c r="I249" s="120" t="s">
        <v>340</v>
      </c>
    </row>
    <row r="250" spans="4:9" ht="40.5" customHeight="1" x14ac:dyDescent="0.25">
      <c r="D250" s="814"/>
      <c r="E250" s="921" t="s">
        <v>351</v>
      </c>
      <c r="F250" s="916" t="s">
        <v>339</v>
      </c>
      <c r="G250" s="913" t="s">
        <v>1035</v>
      </c>
      <c r="H250" s="913" t="s">
        <v>206</v>
      </c>
      <c r="I250" s="916" t="s">
        <v>294</v>
      </c>
    </row>
    <row r="251" spans="4:9" ht="17.25" customHeight="1" x14ac:dyDescent="0.25">
      <c r="D251" s="814"/>
      <c r="E251" s="921" t="s">
        <v>351</v>
      </c>
      <c r="F251" s="916" t="s">
        <v>93</v>
      </c>
      <c r="G251" s="913">
        <v>4</v>
      </c>
      <c r="H251" s="913" t="s">
        <v>332</v>
      </c>
      <c r="I251" s="916" t="s">
        <v>294</v>
      </c>
    </row>
    <row r="252" spans="4:9" ht="15.75" customHeight="1" x14ac:dyDescent="0.25">
      <c r="E252" s="921" t="s">
        <v>351</v>
      </c>
      <c r="F252" s="293" t="s">
        <v>234</v>
      </c>
      <c r="G252" s="913" t="s">
        <v>319</v>
      </c>
      <c r="H252" s="913" t="s">
        <v>341</v>
      </c>
      <c r="I252" s="916"/>
    </row>
    <row r="253" spans="4:9" x14ac:dyDescent="0.25">
      <c r="E253" s="140" t="s">
        <v>351</v>
      </c>
      <c r="F253" s="293" t="s">
        <v>234</v>
      </c>
      <c r="G253" s="739" t="s">
        <v>416</v>
      </c>
      <c r="H253" s="739" t="s">
        <v>341</v>
      </c>
      <c r="I253" s="738" t="s">
        <v>294</v>
      </c>
    </row>
    <row r="254" spans="4:9" ht="22.5" x14ac:dyDescent="0.25">
      <c r="E254" s="140" t="s">
        <v>351</v>
      </c>
      <c r="F254" s="738" t="s">
        <v>235</v>
      </c>
      <c r="G254" s="739" t="s">
        <v>319</v>
      </c>
      <c r="H254" s="738" t="s">
        <v>323</v>
      </c>
      <c r="I254" s="738" t="s">
        <v>319</v>
      </c>
    </row>
    <row r="255" spans="4:9" ht="22.5" x14ac:dyDescent="0.25">
      <c r="E255" s="140" t="s">
        <v>351</v>
      </c>
      <c r="F255" s="738" t="s">
        <v>235</v>
      </c>
      <c r="G255" s="739" t="s">
        <v>158</v>
      </c>
      <c r="H255" s="738" t="s">
        <v>323</v>
      </c>
      <c r="I255" s="738" t="s">
        <v>294</v>
      </c>
    </row>
    <row r="256" spans="4:9" x14ac:dyDescent="0.25">
      <c r="E256" s="140" t="s">
        <v>351</v>
      </c>
      <c r="F256" s="738" t="s">
        <v>236</v>
      </c>
      <c r="G256" s="739">
        <v>3</v>
      </c>
      <c r="H256" s="1414" t="s">
        <v>2649</v>
      </c>
      <c r="I256" s="291" t="s">
        <v>294</v>
      </c>
    </row>
    <row r="257" spans="5:9" x14ac:dyDescent="0.25">
      <c r="E257" s="140" t="s">
        <v>351</v>
      </c>
      <c r="F257" s="738" t="s">
        <v>112</v>
      </c>
      <c r="G257" s="739" t="s">
        <v>319</v>
      </c>
      <c r="H257" s="738" t="s">
        <v>324</v>
      </c>
      <c r="I257" s="738"/>
    </row>
    <row r="258" spans="5:9" s="816" customFormat="1" x14ac:dyDescent="0.25">
      <c r="E258" s="921" t="s">
        <v>351</v>
      </c>
      <c r="F258" s="916" t="s">
        <v>223</v>
      </c>
      <c r="G258" s="913"/>
      <c r="H258" s="913" t="s">
        <v>320</v>
      </c>
      <c r="I258" s="916" t="s">
        <v>614</v>
      </c>
    </row>
    <row r="259" spans="5:9" s="755" customFormat="1" ht="14.25" x14ac:dyDescent="0.25">
      <c r="E259" s="921" t="s">
        <v>351</v>
      </c>
      <c r="F259" s="916" t="s">
        <v>223</v>
      </c>
      <c r="G259" s="913">
        <v>9</v>
      </c>
      <c r="H259" s="913" t="s">
        <v>320</v>
      </c>
      <c r="I259" s="916" t="s">
        <v>294</v>
      </c>
    </row>
    <row r="260" spans="5:9" s="816" customFormat="1" x14ac:dyDescent="0.25">
      <c r="E260" s="302"/>
      <c r="F260" s="119" t="s">
        <v>619</v>
      </c>
      <c r="G260" s="920" t="s">
        <v>334</v>
      </c>
      <c r="H260" s="920"/>
      <c r="I260" s="120"/>
    </row>
    <row r="261" spans="5:9" s="816" customFormat="1" x14ac:dyDescent="0.25">
      <c r="E261" s="914" t="s">
        <v>349</v>
      </c>
      <c r="F261" s="293" t="s">
        <v>95</v>
      </c>
      <c r="G261" s="293" t="s">
        <v>319</v>
      </c>
      <c r="H261" s="916" t="s">
        <v>312</v>
      </c>
      <c r="I261" s="293"/>
    </row>
    <row r="262" spans="5:9" s="816" customFormat="1" ht="22.5" x14ac:dyDescent="0.25">
      <c r="E262" s="292" t="s">
        <v>347</v>
      </c>
      <c r="F262" s="293" t="s">
        <v>95</v>
      </c>
      <c r="G262" s="293" t="s">
        <v>319</v>
      </c>
      <c r="H262" s="916" t="s">
        <v>312</v>
      </c>
      <c r="I262" s="293"/>
    </row>
    <row r="263" spans="5:9" s="816" customFormat="1" ht="15" customHeight="1" x14ac:dyDescent="0.25">
      <c r="E263" s="292" t="s">
        <v>1012</v>
      </c>
      <c r="F263" s="293" t="s">
        <v>95</v>
      </c>
      <c r="G263" s="293" t="s">
        <v>319</v>
      </c>
      <c r="H263" s="916" t="s">
        <v>312</v>
      </c>
      <c r="I263" s="293"/>
    </row>
    <row r="264" spans="5:9" s="816" customFormat="1" x14ac:dyDescent="0.25">
      <c r="E264" s="756" t="s">
        <v>1226</v>
      </c>
      <c r="F264" s="756" t="s">
        <v>95</v>
      </c>
      <c r="G264" s="756"/>
      <c r="H264" s="1207" t="s">
        <v>312</v>
      </c>
      <c r="I264" s="756" t="s">
        <v>2267</v>
      </c>
    </row>
    <row r="265" spans="5:9" s="816" customFormat="1" ht="15" customHeight="1" x14ac:dyDescent="0.25">
      <c r="E265" s="302"/>
      <c r="F265" s="119" t="s">
        <v>693</v>
      </c>
      <c r="G265" s="920" t="s">
        <v>334</v>
      </c>
      <c r="H265" s="920"/>
      <c r="I265" s="120"/>
    </row>
    <row r="266" spans="5:9" s="816" customFormat="1" x14ac:dyDescent="0.25">
      <c r="E266" s="293" t="s">
        <v>352</v>
      </c>
      <c r="F266" s="293" t="s">
        <v>98</v>
      </c>
      <c r="G266" s="293"/>
      <c r="H266" s="293" t="s">
        <v>312</v>
      </c>
      <c r="I266" s="293" t="s">
        <v>615</v>
      </c>
    </row>
    <row r="267" spans="5:9" s="816" customFormat="1" ht="15" customHeight="1" x14ac:dyDescent="0.25">
      <c r="E267" s="756" t="s">
        <v>1226</v>
      </c>
      <c r="F267" s="756" t="s">
        <v>98</v>
      </c>
      <c r="G267" s="756" t="s">
        <v>70</v>
      </c>
      <c r="H267" s="756" t="s">
        <v>312</v>
      </c>
      <c r="I267" s="756" t="s">
        <v>2268</v>
      </c>
    </row>
    <row r="268" spans="5:9" s="816" customFormat="1" x14ac:dyDescent="0.25">
      <c r="E268" s="293" t="s">
        <v>347</v>
      </c>
      <c r="F268" s="293" t="s">
        <v>98</v>
      </c>
      <c r="G268" s="293" t="s">
        <v>70</v>
      </c>
      <c r="H268" s="293" t="s">
        <v>312</v>
      </c>
      <c r="I268" s="293" t="s">
        <v>353</v>
      </c>
    </row>
    <row r="269" spans="5:9" s="816" customFormat="1" ht="22.5" x14ac:dyDescent="0.25">
      <c r="E269" s="1207" t="s">
        <v>348</v>
      </c>
      <c r="F269" s="756" t="s">
        <v>98</v>
      </c>
      <c r="G269" s="756" t="s">
        <v>319</v>
      </c>
      <c r="H269" s="756" t="s">
        <v>312</v>
      </c>
      <c r="I269" s="1211"/>
    </row>
    <row r="270" spans="5:9" s="816" customFormat="1" x14ac:dyDescent="0.25">
      <c r="E270" s="293" t="s">
        <v>349</v>
      </c>
      <c r="F270" s="293" t="s">
        <v>358</v>
      </c>
      <c r="G270" s="781"/>
      <c r="H270" s="293" t="s">
        <v>341</v>
      </c>
      <c r="I270" s="293" t="s">
        <v>359</v>
      </c>
    </row>
    <row r="271" spans="5:9" s="816" customFormat="1" x14ac:dyDescent="0.25">
      <c r="E271" s="921" t="s">
        <v>352</v>
      </c>
      <c r="F271" s="916" t="s">
        <v>358</v>
      </c>
      <c r="G271" s="913" t="s">
        <v>57</v>
      </c>
      <c r="H271" s="913" t="s">
        <v>341</v>
      </c>
      <c r="I271" s="916" t="s">
        <v>294</v>
      </c>
    </row>
    <row r="272" spans="5:9" s="816" customFormat="1" ht="15" customHeight="1" x14ac:dyDescent="0.25">
      <c r="E272" s="756" t="s">
        <v>1226</v>
      </c>
      <c r="F272" s="756" t="s">
        <v>358</v>
      </c>
      <c r="G272" s="756" t="s">
        <v>319</v>
      </c>
      <c r="H272" s="756" t="s">
        <v>341</v>
      </c>
      <c r="I272" s="780"/>
    </row>
    <row r="273" spans="5:9" s="816" customFormat="1" x14ac:dyDescent="0.25">
      <c r="E273" s="293" t="s">
        <v>347</v>
      </c>
      <c r="F273" s="293" t="s">
        <v>358</v>
      </c>
      <c r="G273" s="293" t="s">
        <v>356</v>
      </c>
      <c r="H273" s="293" t="s">
        <v>341</v>
      </c>
      <c r="I273" s="293" t="s">
        <v>413</v>
      </c>
    </row>
    <row r="274" spans="5:9" s="816" customFormat="1" ht="22.5" x14ac:dyDescent="0.25">
      <c r="E274" s="1207" t="s">
        <v>348</v>
      </c>
      <c r="F274" s="756" t="s">
        <v>358</v>
      </c>
      <c r="G274" s="756" t="s">
        <v>319</v>
      </c>
      <c r="H274" s="756" t="s">
        <v>341</v>
      </c>
      <c r="I274" s="1211"/>
    </row>
    <row r="275" spans="5:9" s="816" customFormat="1" x14ac:dyDescent="0.25">
      <c r="E275" s="293" t="s">
        <v>349</v>
      </c>
      <c r="F275" s="293" t="s">
        <v>238</v>
      </c>
      <c r="G275" s="293"/>
      <c r="H275" s="293" t="s">
        <v>361</v>
      </c>
      <c r="I275" s="293" t="s">
        <v>360</v>
      </c>
    </row>
    <row r="276" spans="5:9" s="816" customFormat="1" x14ac:dyDescent="0.25">
      <c r="E276" s="921" t="s">
        <v>352</v>
      </c>
      <c r="F276" s="916" t="s">
        <v>1036</v>
      </c>
      <c r="G276" s="913" t="s">
        <v>53</v>
      </c>
      <c r="H276" s="913" t="s">
        <v>361</v>
      </c>
      <c r="I276" s="916" t="s">
        <v>294</v>
      </c>
    </row>
    <row r="277" spans="5:9" s="816" customFormat="1" x14ac:dyDescent="0.25">
      <c r="E277" s="756" t="s">
        <v>1226</v>
      </c>
      <c r="F277" s="756" t="s">
        <v>238</v>
      </c>
      <c r="G277" s="756" t="s">
        <v>319</v>
      </c>
      <c r="H277" s="756" t="s">
        <v>361</v>
      </c>
      <c r="I277" s="756"/>
    </row>
    <row r="278" spans="5:9" s="816" customFormat="1" x14ac:dyDescent="0.25">
      <c r="E278" s="293" t="s">
        <v>347</v>
      </c>
      <c r="F278" s="293" t="s">
        <v>238</v>
      </c>
      <c r="G278" s="293" t="s">
        <v>70</v>
      </c>
      <c r="H278" s="293" t="s">
        <v>361</v>
      </c>
      <c r="I278" s="293" t="s">
        <v>414</v>
      </c>
    </row>
    <row r="279" spans="5:9" s="816" customFormat="1" ht="22.5" x14ac:dyDescent="0.25">
      <c r="E279" s="1207" t="s">
        <v>348</v>
      </c>
      <c r="F279" s="756" t="s">
        <v>238</v>
      </c>
      <c r="G279" s="756" t="s">
        <v>319</v>
      </c>
      <c r="H279" s="756" t="s">
        <v>361</v>
      </c>
      <c r="I279" s="1211"/>
    </row>
    <row r="280" spans="5:9" x14ac:dyDescent="0.25">
      <c r="E280" s="293" t="s">
        <v>349</v>
      </c>
      <c r="F280" s="293" t="s">
        <v>239</v>
      </c>
      <c r="G280" s="293"/>
      <c r="H280" s="293" t="s">
        <v>2649</v>
      </c>
      <c r="I280" s="293" t="s">
        <v>362</v>
      </c>
    </row>
    <row r="281" spans="5:9" s="816" customFormat="1" x14ac:dyDescent="0.25">
      <c r="E281" s="921" t="s">
        <v>352</v>
      </c>
      <c r="F281" s="916" t="s">
        <v>1037</v>
      </c>
      <c r="G281" s="913" t="s">
        <v>735</v>
      </c>
      <c r="H281" s="293" t="s">
        <v>2649</v>
      </c>
      <c r="I281" s="916" t="s">
        <v>294</v>
      </c>
    </row>
    <row r="282" spans="5:9" x14ac:dyDescent="0.25">
      <c r="E282" s="293" t="s">
        <v>347</v>
      </c>
      <c r="F282" s="293" t="s">
        <v>239</v>
      </c>
      <c r="G282" s="293" t="s">
        <v>70</v>
      </c>
      <c r="H282" s="293" t="s">
        <v>2649</v>
      </c>
      <c r="I282" s="293" t="s">
        <v>616</v>
      </c>
    </row>
    <row r="283" spans="5:9" ht="22.5" x14ac:dyDescent="0.25">
      <c r="E283" s="1207" t="s">
        <v>348</v>
      </c>
      <c r="F283" s="756" t="s">
        <v>239</v>
      </c>
      <c r="G283" s="756" t="s">
        <v>319</v>
      </c>
      <c r="H283" s="293" t="s">
        <v>2649</v>
      </c>
      <c r="I283" s="1211"/>
    </row>
    <row r="284" spans="5:9" ht="15" customHeight="1" x14ac:dyDescent="0.25">
      <c r="E284" s="302"/>
      <c r="F284" s="119" t="s">
        <v>620</v>
      </c>
      <c r="G284" s="118" t="s">
        <v>334</v>
      </c>
      <c r="H284" s="118"/>
      <c r="I284" s="120"/>
    </row>
    <row r="285" spans="5:9" x14ac:dyDescent="0.25">
      <c r="E285" s="122"/>
      <c r="F285" s="67"/>
      <c r="G285" s="72"/>
      <c r="H285" s="72"/>
      <c r="I285" s="66"/>
    </row>
    <row r="286" spans="5:9" x14ac:dyDescent="0.25">
      <c r="E286" s="122"/>
      <c r="F286" s="67"/>
      <c r="G286" s="72"/>
      <c r="H286" s="72"/>
      <c r="I286" s="66"/>
    </row>
    <row r="287" spans="5:9" ht="15" customHeight="1" x14ac:dyDescent="0.25">
      <c r="E287" s="122"/>
      <c r="F287" s="67"/>
      <c r="G287" s="72"/>
      <c r="H287" s="72"/>
      <c r="I287" s="66"/>
    </row>
    <row r="288" spans="5:9" x14ac:dyDescent="0.25">
      <c r="E288" s="122"/>
      <c r="F288" s="67"/>
      <c r="G288" s="72"/>
      <c r="H288" s="72"/>
      <c r="I288" s="66"/>
    </row>
    <row r="289" spans="5:9" x14ac:dyDescent="0.25">
      <c r="E289" s="122"/>
      <c r="F289" s="67"/>
      <c r="G289" s="72"/>
      <c r="H289" s="72"/>
      <c r="I289" s="66"/>
    </row>
    <row r="290" spans="5:9" x14ac:dyDescent="0.25">
      <c r="E290" s="122"/>
      <c r="F290" s="67"/>
      <c r="G290" s="72"/>
      <c r="H290" s="72"/>
      <c r="I290" s="66"/>
    </row>
    <row r="291" spans="5:9" x14ac:dyDescent="0.25">
      <c r="E291" s="122"/>
      <c r="F291" s="67"/>
      <c r="G291" s="72"/>
      <c r="H291" s="72"/>
      <c r="I291" s="66"/>
    </row>
    <row r="292" spans="5:9" x14ac:dyDescent="0.25">
      <c r="E292" s="122"/>
      <c r="F292" s="67"/>
      <c r="G292" s="72"/>
      <c r="H292" s="72"/>
      <c r="I292" s="66"/>
    </row>
    <row r="293" spans="5:9" x14ac:dyDescent="0.25">
      <c r="E293" s="122"/>
      <c r="F293" s="67"/>
      <c r="G293" s="72"/>
      <c r="H293" s="72"/>
      <c r="I293" s="66"/>
    </row>
    <row r="294" spans="5:9" x14ac:dyDescent="0.25">
      <c r="E294" s="122"/>
      <c r="F294" s="67"/>
      <c r="G294" s="72"/>
      <c r="H294" s="72"/>
      <c r="I294" s="66"/>
    </row>
    <row r="295" spans="5:9" x14ac:dyDescent="0.25">
      <c r="E295" s="122"/>
      <c r="F295" s="67"/>
      <c r="G295" s="72"/>
      <c r="H295" s="72"/>
      <c r="I295" s="66"/>
    </row>
    <row r="296" spans="5:9" x14ac:dyDescent="0.25">
      <c r="E296" s="122"/>
      <c r="F296" s="67"/>
      <c r="G296" s="72"/>
      <c r="H296" s="72"/>
      <c r="I296" s="66"/>
    </row>
    <row r="297" spans="5:9" x14ac:dyDescent="0.25">
      <c r="E297" s="122"/>
      <c r="F297" s="67"/>
      <c r="G297" s="72"/>
      <c r="H297" s="72"/>
      <c r="I297" s="66"/>
    </row>
    <row r="298" spans="5:9" x14ac:dyDescent="0.25">
      <c r="E298" s="122"/>
      <c r="F298" s="67"/>
      <c r="G298" s="72"/>
      <c r="H298" s="72"/>
      <c r="I298" s="66"/>
    </row>
    <row r="299" spans="5:9" x14ac:dyDescent="0.25">
      <c r="E299" s="122"/>
      <c r="F299" s="67"/>
      <c r="G299" s="72"/>
      <c r="H299" s="72"/>
      <c r="I299" s="66"/>
    </row>
    <row r="300" spans="5:9" x14ac:dyDescent="0.25">
      <c r="E300" s="122"/>
      <c r="F300" s="67"/>
      <c r="G300" s="72"/>
      <c r="H300" s="72"/>
      <c r="I300" s="66"/>
    </row>
    <row r="301" spans="5:9" x14ac:dyDescent="0.25">
      <c r="E301" s="122"/>
      <c r="F301" s="67"/>
      <c r="G301" s="72"/>
      <c r="H301" s="72"/>
      <c r="I301" s="66"/>
    </row>
    <row r="302" spans="5:9" x14ac:dyDescent="0.25">
      <c r="E302" s="122"/>
      <c r="F302" s="67"/>
      <c r="G302" s="72"/>
      <c r="H302" s="72"/>
      <c r="I302" s="66"/>
    </row>
    <row r="303" spans="5:9" ht="23.25" customHeight="1" x14ac:dyDescent="0.25">
      <c r="E303" s="122"/>
      <c r="F303" s="67"/>
      <c r="G303" s="72"/>
      <c r="H303" s="72"/>
      <c r="I303" s="66"/>
    </row>
    <row r="304" spans="5:9" ht="23.25" customHeight="1" x14ac:dyDescent="0.25">
      <c r="E304" s="122"/>
      <c r="F304" s="67"/>
      <c r="G304" s="72"/>
      <c r="H304" s="72"/>
      <c r="I304" s="66"/>
    </row>
    <row r="305" spans="5:11" ht="23.25" customHeight="1" x14ac:dyDescent="0.25">
      <c r="E305" s="122"/>
      <c r="G305" s="72"/>
      <c r="H305" s="72"/>
      <c r="I305" s="66"/>
    </row>
    <row r="306" spans="5:11" ht="23.25" customHeight="1" x14ac:dyDescent="0.25">
      <c r="E306" s="122"/>
      <c r="F306" s="67"/>
      <c r="G306" s="72"/>
      <c r="H306" s="72"/>
      <c r="I306" s="66"/>
    </row>
    <row r="307" spans="5:11" ht="23.25" customHeight="1" x14ac:dyDescent="0.25">
      <c r="E307" s="122"/>
      <c r="F307" s="67"/>
      <c r="G307" s="72"/>
      <c r="H307" s="72"/>
      <c r="I307" s="66"/>
    </row>
    <row r="308" spans="5:11" ht="26.25" customHeight="1" x14ac:dyDescent="0.25">
      <c r="E308" s="122"/>
      <c r="F308" s="67"/>
      <c r="G308" s="72"/>
      <c r="H308" s="72"/>
      <c r="I308" s="66"/>
    </row>
    <row r="309" spans="5:11" ht="12" customHeight="1" x14ac:dyDescent="0.25">
      <c r="E309" s="122"/>
      <c r="F309" s="67"/>
      <c r="G309" s="72"/>
      <c r="H309" s="72"/>
      <c r="I309" s="66"/>
    </row>
    <row r="310" spans="5:11" ht="51" customHeight="1" x14ac:dyDescent="0.25">
      <c r="E310" s="122"/>
      <c r="F310" s="67"/>
      <c r="G310" s="72"/>
      <c r="H310" s="72"/>
      <c r="I310" s="66"/>
    </row>
    <row r="311" spans="5:11" ht="12.75" customHeight="1" x14ac:dyDescent="0.25">
      <c r="E311" s="122"/>
      <c r="F311" s="67"/>
      <c r="G311" s="72"/>
      <c r="H311" s="72"/>
      <c r="I311" s="66"/>
    </row>
    <row r="312" spans="5:11" ht="23.25" customHeight="1" x14ac:dyDescent="0.25">
      <c r="E312" s="122"/>
      <c r="F312" s="67"/>
      <c r="G312" s="72"/>
      <c r="H312" s="72"/>
      <c r="I312" s="66"/>
    </row>
    <row r="313" spans="5:11" ht="23.25" customHeight="1" x14ac:dyDescent="0.25">
      <c r="E313" s="122"/>
      <c r="F313" s="67"/>
      <c r="G313" s="72"/>
      <c r="H313" s="72"/>
      <c r="I313" s="66"/>
    </row>
    <row r="314" spans="5:11" ht="23.25" customHeight="1" x14ac:dyDescent="0.25">
      <c r="E314" s="122"/>
      <c r="F314" s="67"/>
      <c r="G314" s="72"/>
      <c r="H314" s="72"/>
      <c r="I314" s="66"/>
    </row>
    <row r="315" spans="5:11" ht="23.25" customHeight="1" x14ac:dyDescent="0.25">
      <c r="E315" s="122"/>
      <c r="F315" s="67"/>
      <c r="G315" s="72"/>
      <c r="H315" s="72"/>
      <c r="I315" s="66"/>
    </row>
    <row r="316" spans="5:11" ht="23.25" customHeight="1" x14ac:dyDescent="0.25">
      <c r="E316" s="82"/>
      <c r="F316" s="97"/>
      <c r="G316" s="98"/>
      <c r="H316" s="99"/>
      <c r="I316" s="100"/>
    </row>
    <row r="317" spans="5:11" ht="16.5" customHeight="1" x14ac:dyDescent="0.25">
      <c r="E317" s="2653" t="s">
        <v>351</v>
      </c>
      <c r="F317" s="86" t="s">
        <v>71</v>
      </c>
      <c r="G317" s="87">
        <v>3</v>
      </c>
      <c r="H317" s="2656"/>
      <c r="I317" s="1915" t="s">
        <v>3451</v>
      </c>
      <c r="K317" s="2660"/>
    </row>
    <row r="318" spans="5:11" ht="16.5" customHeight="1" x14ac:dyDescent="0.25">
      <c r="E318" s="2654"/>
      <c r="F318" s="86" t="s">
        <v>72</v>
      </c>
      <c r="G318" s="87">
        <v>4</v>
      </c>
      <c r="H318" s="2657"/>
      <c r="I318" s="1915"/>
      <c r="K318" s="2661"/>
    </row>
    <row r="319" spans="5:11" ht="16.5" customHeight="1" x14ac:dyDescent="0.25">
      <c r="E319" s="2654"/>
      <c r="F319" s="86" t="s">
        <v>73</v>
      </c>
      <c r="G319" s="87">
        <v>1955</v>
      </c>
      <c r="H319" s="2657"/>
      <c r="I319" s="1915"/>
      <c r="K319" s="2661"/>
    </row>
    <row r="320" spans="5:11" ht="16.5" customHeight="1" x14ac:dyDescent="0.25">
      <c r="E320" s="2655"/>
      <c r="F320" s="820" t="s">
        <v>79</v>
      </c>
      <c r="G320" s="821" t="s">
        <v>363</v>
      </c>
      <c r="H320" s="2658"/>
      <c r="I320" s="1915"/>
      <c r="K320" s="2662"/>
    </row>
    <row r="321" spans="4:11" ht="16.5" customHeight="1" x14ac:dyDescent="0.25">
      <c r="E321" s="2647" t="s">
        <v>351</v>
      </c>
      <c r="F321" s="120" t="s">
        <v>71</v>
      </c>
      <c r="G321" s="118">
        <v>3</v>
      </c>
      <c r="H321" s="2650"/>
      <c r="I321" s="2665" t="s">
        <v>417</v>
      </c>
      <c r="K321" s="2663"/>
    </row>
    <row r="322" spans="4:11" x14ac:dyDescent="0.25">
      <c r="E322" s="2648"/>
      <c r="F322" s="120" t="s">
        <v>72</v>
      </c>
      <c r="G322" s="118">
        <v>4</v>
      </c>
      <c r="H322" s="2651"/>
      <c r="I322" s="2665"/>
      <c r="K322" s="2664"/>
    </row>
    <row r="323" spans="4:11" x14ac:dyDescent="0.25">
      <c r="E323" s="2648"/>
      <c r="F323" s="120" t="s">
        <v>73</v>
      </c>
      <c r="G323" s="118">
        <v>1955</v>
      </c>
      <c r="H323" s="2651"/>
      <c r="I323" s="2665"/>
      <c r="K323" s="2663"/>
    </row>
    <row r="324" spans="4:11" x14ac:dyDescent="0.25">
      <c r="E324" s="2649"/>
      <c r="F324" s="293" t="s">
        <v>98</v>
      </c>
      <c r="G324" s="765" t="s">
        <v>363</v>
      </c>
      <c r="H324" s="2652"/>
      <c r="I324" s="2665"/>
      <c r="K324" s="2664"/>
    </row>
    <row r="325" spans="4:11" x14ac:dyDescent="0.25">
      <c r="E325" s="2653" t="s">
        <v>351</v>
      </c>
      <c r="F325" s="86" t="s">
        <v>71</v>
      </c>
      <c r="G325" s="87">
        <v>3</v>
      </c>
      <c r="H325" s="2656"/>
      <c r="I325" s="2644" t="s">
        <v>418</v>
      </c>
    </row>
    <row r="326" spans="4:11" x14ac:dyDescent="0.25">
      <c r="D326" s="814"/>
      <c r="E326" s="2654"/>
      <c r="F326" s="86" t="s">
        <v>72</v>
      </c>
      <c r="G326" s="87">
        <v>4</v>
      </c>
      <c r="H326" s="2657"/>
      <c r="I326" s="2644"/>
    </row>
    <row r="327" spans="4:11" x14ac:dyDescent="0.25">
      <c r="D327" s="814"/>
      <c r="E327" s="2654"/>
      <c r="F327" s="86" t="s">
        <v>73</v>
      </c>
      <c r="G327" s="87">
        <v>1955</v>
      </c>
      <c r="H327" s="2657"/>
      <c r="I327" s="2644"/>
    </row>
    <row r="328" spans="4:11" x14ac:dyDescent="0.25">
      <c r="D328" s="814"/>
      <c r="E328" s="2655"/>
      <c r="F328" s="820" t="s">
        <v>173</v>
      </c>
      <c r="G328" s="821" t="s">
        <v>363</v>
      </c>
      <c r="H328" s="2658"/>
      <c r="I328" s="2644"/>
    </row>
    <row r="329" spans="4:11" x14ac:dyDescent="0.25">
      <c r="D329" s="814"/>
      <c r="E329" s="2645" t="s">
        <v>351</v>
      </c>
      <c r="F329" s="120" t="s">
        <v>79</v>
      </c>
      <c r="G329" s="943" t="s">
        <v>1025</v>
      </c>
      <c r="H329" s="2650"/>
      <c r="I329" s="2645" t="s">
        <v>1024</v>
      </c>
    </row>
    <row r="330" spans="4:11" x14ac:dyDescent="0.25">
      <c r="D330" s="814"/>
      <c r="E330" s="2646"/>
      <c r="F330" s="922" t="s">
        <v>173</v>
      </c>
      <c r="G330" s="765" t="s">
        <v>1023</v>
      </c>
      <c r="H330" s="2652"/>
      <c r="I330" s="2646"/>
    </row>
    <row r="331" spans="4:11" x14ac:dyDescent="0.25">
      <c r="D331" s="814"/>
      <c r="E331" s="2674" t="s">
        <v>351</v>
      </c>
      <c r="F331" s="765" t="s">
        <v>366</v>
      </c>
      <c r="G331" s="766" t="s">
        <v>26</v>
      </c>
      <c r="H331" s="2675"/>
      <c r="I331" s="2676" t="s">
        <v>374</v>
      </c>
    </row>
    <row r="332" spans="4:11" x14ac:dyDescent="0.25">
      <c r="D332" s="814"/>
      <c r="E332" s="2674"/>
      <c r="F332" s="766" t="s">
        <v>339</v>
      </c>
      <c r="G332" s="766" t="s">
        <v>367</v>
      </c>
      <c r="H332" s="2675"/>
      <c r="I332" s="2665"/>
    </row>
    <row r="333" spans="4:11" x14ac:dyDescent="0.25">
      <c r="D333" s="814"/>
      <c r="E333" s="2668" t="s">
        <v>351</v>
      </c>
      <c r="F333" s="822" t="s">
        <v>366</v>
      </c>
      <c r="G333" s="823" t="s">
        <v>25</v>
      </c>
      <c r="H333" s="2677"/>
      <c r="I333" s="2667" t="s">
        <v>373</v>
      </c>
    </row>
    <row r="334" spans="4:11" x14ac:dyDescent="0.25">
      <c r="D334" s="814"/>
      <c r="E334" s="2668"/>
      <c r="F334" s="824" t="s">
        <v>339</v>
      </c>
      <c r="G334" s="822" t="s">
        <v>368</v>
      </c>
      <c r="H334" s="2677"/>
      <c r="I334" s="2668"/>
    </row>
    <row r="335" spans="4:11" x14ac:dyDescent="0.25">
      <c r="D335" s="814"/>
      <c r="E335" s="2678" t="s">
        <v>351</v>
      </c>
      <c r="F335" s="767" t="s">
        <v>79</v>
      </c>
      <c r="G335" s="767" t="s">
        <v>369</v>
      </c>
      <c r="H335" s="2680"/>
      <c r="I335" s="2682" t="s">
        <v>3452</v>
      </c>
    </row>
    <row r="336" spans="4:11" x14ac:dyDescent="0.25">
      <c r="D336" s="814"/>
      <c r="E336" s="2679"/>
      <c r="F336" s="767" t="s">
        <v>239</v>
      </c>
      <c r="G336" s="767" t="s">
        <v>370</v>
      </c>
      <c r="H336" s="2681"/>
      <c r="I336" s="2683"/>
    </row>
    <row r="337" spans="4:9" x14ac:dyDescent="0.25">
      <c r="D337" s="814"/>
      <c r="E337" s="2667" t="s">
        <v>351</v>
      </c>
      <c r="F337" s="821" t="s">
        <v>79</v>
      </c>
      <c r="G337" s="821" t="s">
        <v>369</v>
      </c>
      <c r="H337" s="2669"/>
      <c r="I337" s="2666" t="s">
        <v>3452</v>
      </c>
    </row>
    <row r="338" spans="4:9" x14ac:dyDescent="0.25">
      <c r="D338" s="814"/>
      <c r="E338" s="2668"/>
      <c r="F338" s="821" t="s">
        <v>236</v>
      </c>
      <c r="G338" s="821" t="s">
        <v>370</v>
      </c>
      <c r="H338" s="2669"/>
      <c r="I338" s="2666"/>
    </row>
    <row r="339" spans="4:9" x14ac:dyDescent="0.25">
      <c r="D339" s="814"/>
      <c r="E339" s="2672" t="s">
        <v>351</v>
      </c>
      <c r="F339" s="768" t="s">
        <v>79</v>
      </c>
      <c r="G339" s="767" t="s">
        <v>369</v>
      </c>
      <c r="H339" s="2673"/>
      <c r="I339" s="1893" t="s">
        <v>3453</v>
      </c>
    </row>
    <row r="340" spans="4:9" x14ac:dyDescent="0.25">
      <c r="D340" s="814"/>
      <c r="E340" s="2647"/>
      <c r="F340" s="767" t="s">
        <v>239</v>
      </c>
      <c r="G340" s="767" t="s">
        <v>146</v>
      </c>
      <c r="H340" s="2673"/>
      <c r="I340" s="1894"/>
    </row>
    <row r="341" spans="4:9" ht="15" customHeight="1" x14ac:dyDescent="0.25">
      <c r="D341" s="814"/>
      <c r="E341" s="2667" t="s">
        <v>351</v>
      </c>
      <c r="F341" s="821" t="s">
        <v>79</v>
      </c>
      <c r="G341" s="821" t="s">
        <v>369</v>
      </c>
      <c r="H341" s="2669"/>
      <c r="I341" s="2670" t="s">
        <v>3453</v>
      </c>
    </row>
    <row r="342" spans="4:9" x14ac:dyDescent="0.25">
      <c r="D342" s="814"/>
      <c r="E342" s="2668"/>
      <c r="F342" s="821" t="s">
        <v>236</v>
      </c>
      <c r="G342" s="821" t="s">
        <v>146</v>
      </c>
      <c r="H342" s="2669"/>
      <c r="I342" s="2671"/>
    </row>
    <row r="343" spans="4:9" s="814" customFormat="1" x14ac:dyDescent="0.25">
      <c r="E343" s="81"/>
      <c r="F343" s="123"/>
      <c r="G343" s="85"/>
      <c r="H343" s="352"/>
      <c r="I343" s="797"/>
    </row>
    <row r="344" spans="4:9" s="814" customFormat="1" x14ac:dyDescent="0.25">
      <c r="E344" s="81"/>
      <c r="F344" s="123"/>
      <c r="G344" s="85"/>
      <c r="H344" s="352"/>
      <c r="I344" s="797"/>
    </row>
    <row r="345" spans="4:9" s="814" customFormat="1" x14ac:dyDescent="0.25">
      <c r="E345" s="81"/>
      <c r="F345" s="123"/>
      <c r="G345" s="85"/>
      <c r="H345" s="352"/>
      <c r="I345" s="797"/>
    </row>
    <row r="346" spans="4:9" s="814" customFormat="1" x14ac:dyDescent="0.25">
      <c r="E346" s="81"/>
      <c r="F346" s="123"/>
      <c r="G346" s="85"/>
      <c r="H346" s="352"/>
      <c r="I346" s="797"/>
    </row>
    <row r="347" spans="4:9" s="814" customFormat="1" x14ac:dyDescent="0.25">
      <c r="E347" s="81"/>
      <c r="F347" s="123"/>
      <c r="G347" s="85"/>
      <c r="H347" s="352"/>
      <c r="I347" s="797"/>
    </row>
    <row r="348" spans="4:9" s="814" customFormat="1" x14ac:dyDescent="0.25">
      <c r="E348" s="81"/>
      <c r="F348" s="123"/>
      <c r="G348" s="85"/>
      <c r="H348" s="352"/>
      <c r="I348" s="797"/>
    </row>
    <row r="349" spans="4:9" s="814" customFormat="1" x14ac:dyDescent="0.25">
      <c r="E349" s="81"/>
      <c r="F349" s="123"/>
      <c r="G349" s="85"/>
      <c r="H349" s="352"/>
      <c r="I349" s="797"/>
    </row>
  </sheetData>
  <sheetProtection algorithmName="SHA-512" hashValue="l2McEoEuCEh5w9HPIdQ3AMcdmzfypqqPH1Hl0PQc7sKL7dnawWcHIXsTqMF6W2UXRG9VL4d2+uNgaCnmoc772g==" saltValue="VtX0gulnRxQbkA5YhklsIw==" spinCount="100000" sheet="1" objects="1" scenarios="1"/>
  <customSheetViews>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 ref="I109:I116"/>
    <mergeCell ref="E111:E112"/>
    <mergeCell ref="E113:E114"/>
    <mergeCell ref="E115:E116"/>
    <mergeCell ref="E109:E110"/>
    <mergeCell ref="E91:E92"/>
    <mergeCell ref="I91:I98"/>
    <mergeCell ref="E93:E94"/>
    <mergeCell ref="E95:E96"/>
    <mergeCell ref="E97:E98"/>
    <mergeCell ref="E100:E101"/>
    <mergeCell ref="I100:I107"/>
    <mergeCell ref="E102:E103"/>
    <mergeCell ref="E104:E105"/>
    <mergeCell ref="E106:E107"/>
    <mergeCell ref="I83:I89"/>
    <mergeCell ref="E83:E85"/>
    <mergeCell ref="I80:I81"/>
    <mergeCell ref="H83:H85"/>
    <mergeCell ref="E86:E89"/>
    <mergeCell ref="H86:H89"/>
    <mergeCell ref="E78:E79"/>
    <mergeCell ref="H78:H79"/>
    <mergeCell ref="I78:I79"/>
    <mergeCell ref="E80:E81"/>
    <mergeCell ref="H80:H81"/>
    <mergeCell ref="E333:E334"/>
    <mergeCell ref="H333:H334"/>
    <mergeCell ref="I333:I334"/>
    <mergeCell ref="E335:E336"/>
    <mergeCell ref="H335:H336"/>
    <mergeCell ref="I335:I336"/>
    <mergeCell ref="E331:E332"/>
    <mergeCell ref="H331:H332"/>
    <mergeCell ref="I331:I332"/>
    <mergeCell ref="E329:E330"/>
    <mergeCell ref="H329:H330"/>
    <mergeCell ref="I337:I338"/>
    <mergeCell ref="E341:E342"/>
    <mergeCell ref="H341:H342"/>
    <mergeCell ref="I341:I342"/>
    <mergeCell ref="I339:I340"/>
    <mergeCell ref="E339:E340"/>
    <mergeCell ref="H339:H340"/>
    <mergeCell ref="E337:E338"/>
    <mergeCell ref="H337:H338"/>
    <mergeCell ref="K317:K320"/>
    <mergeCell ref="K321:K322"/>
    <mergeCell ref="K323:K324"/>
    <mergeCell ref="I317:I320"/>
    <mergeCell ref="I321:I324"/>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s>
  <hyperlinks>
    <hyperlink ref="F11" location="Inhalt!A1" display="Zurück zum Inhaltsverzeichnis" xr:uid="{00000000-0004-0000-3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0"/>
  <dimension ref="A1:P149"/>
  <sheetViews>
    <sheetView showGridLines="0" zoomScaleNormal="100" zoomScaleSheetLayoutView="100" workbookViewId="0"/>
  </sheetViews>
  <sheetFormatPr defaultColWidth="9.140625" defaultRowHeight="11.25" x14ac:dyDescent="0.25"/>
  <cols>
    <col min="1" max="1" width="1.28515625" style="798" customWidth="1"/>
    <col min="2" max="2" width="11.7109375" style="798" customWidth="1"/>
    <col min="3" max="3" width="15.42578125" style="798" customWidth="1"/>
    <col min="4" max="4" width="16.7109375" style="798" customWidth="1"/>
    <col min="5" max="5" width="15.42578125" style="798" customWidth="1"/>
    <col min="6" max="6" width="14.28515625" style="798" customWidth="1"/>
    <col min="7" max="7" width="16.5703125" style="798" customWidth="1"/>
    <col min="8" max="8" width="18.42578125" style="798" customWidth="1"/>
    <col min="9" max="9" width="16.5703125" style="798" customWidth="1"/>
    <col min="10" max="10" width="9.140625" style="798"/>
    <col min="11" max="11" width="7.5703125" style="798" customWidth="1"/>
    <col min="12" max="12" width="13.140625" style="798" customWidth="1"/>
    <col min="13" max="16384" width="9.140625" style="798"/>
  </cols>
  <sheetData>
    <row r="1" spans="1:13" x14ac:dyDescent="0.25">
      <c r="A1" s="912"/>
    </row>
    <row r="3" spans="1:13" ht="18" x14ac:dyDescent="0.25">
      <c r="B3" s="896" t="s">
        <v>1243</v>
      </c>
      <c r="C3" s="745"/>
      <c r="E3" s="745"/>
      <c r="F3" s="745"/>
      <c r="G3" s="745"/>
    </row>
    <row r="4" spans="1:13" ht="14.25" customHeight="1" x14ac:dyDescent="0.25">
      <c r="B4" s="744" t="s">
        <v>725</v>
      </c>
      <c r="C4" s="745"/>
      <c r="D4" s="745"/>
      <c r="F4" s="808"/>
    </row>
    <row r="5" spans="1:13" ht="14.25" customHeight="1" x14ac:dyDescent="0.25">
      <c r="B5" s="111"/>
      <c r="C5" s="111"/>
      <c r="D5" s="111"/>
      <c r="F5" s="808"/>
      <c r="I5" s="747"/>
      <c r="J5" s="747"/>
      <c r="K5" s="747"/>
      <c r="L5" s="747"/>
    </row>
    <row r="6" spans="1:13" ht="14.25" customHeight="1" x14ac:dyDescent="0.25">
      <c r="C6" s="111"/>
      <c r="D6" s="111"/>
      <c r="F6" s="809"/>
      <c r="I6" s="747"/>
      <c r="J6" s="747"/>
      <c r="K6" s="747"/>
      <c r="L6" s="747"/>
    </row>
    <row r="7" spans="1:13" ht="12" x14ac:dyDescent="0.25">
      <c r="B7" s="923" t="s">
        <v>1038</v>
      </c>
      <c r="C7" s="924"/>
      <c r="D7" s="924"/>
      <c r="E7" s="779"/>
      <c r="F7" s="925"/>
      <c r="I7" s="111"/>
      <c r="J7" s="747"/>
      <c r="K7" s="747"/>
      <c r="L7" s="747"/>
    </row>
    <row r="8" spans="1:13" ht="15.75" customHeight="1" x14ac:dyDescent="0.25">
      <c r="B8" s="263"/>
      <c r="C8" s="111"/>
      <c r="D8" s="111"/>
      <c r="F8" s="809"/>
      <c r="H8" s="809" t="str">
        <f>Inhalt!$C$7</f>
        <v>V. OncoBox: L1.1.1 (211126)</v>
      </c>
      <c r="I8" s="111"/>
      <c r="J8" s="747"/>
      <c r="K8" s="747"/>
      <c r="L8" s="747"/>
    </row>
    <row r="9" spans="1:13" ht="15.75" customHeight="1" x14ac:dyDescent="0.25">
      <c r="H9" s="809" t="str">
        <f>Inhalt!$C$8</f>
        <v>V. Spezifikation: L1.1.1 (211126)</v>
      </c>
      <c r="I9" s="111"/>
    </row>
    <row r="10" spans="1:13" ht="33.75" customHeight="1" x14ac:dyDescent="0.25">
      <c r="H10" s="2735" t="s">
        <v>1744</v>
      </c>
      <c r="I10" s="2735"/>
    </row>
    <row r="12" spans="1:13" x14ac:dyDescent="0.25">
      <c r="B12" s="409"/>
      <c r="C12" s="409"/>
      <c r="D12" s="409"/>
      <c r="E12" s="409"/>
      <c r="G12" s="409"/>
      <c r="H12" s="409"/>
      <c r="I12" s="409"/>
      <c r="J12" s="409"/>
      <c r="K12" s="409"/>
      <c r="L12" s="409"/>
      <c r="M12" s="409"/>
    </row>
    <row r="13" spans="1:13" ht="12" x14ac:dyDescent="0.25">
      <c r="B13" s="900" t="s">
        <v>1039</v>
      </c>
      <c r="E13" s="122"/>
      <c r="F13" s="67"/>
      <c r="G13" s="72"/>
      <c r="H13" s="72"/>
      <c r="I13" s="66"/>
    </row>
    <row r="14" spans="1:13" x14ac:dyDescent="0.25">
      <c r="E14" s="122"/>
      <c r="F14" s="67"/>
      <c r="G14" s="72"/>
      <c r="H14" s="72"/>
      <c r="I14" s="66"/>
    </row>
    <row r="15" spans="1:13" ht="45" x14ac:dyDescent="0.25">
      <c r="B15" s="876" t="s">
        <v>1094</v>
      </c>
      <c r="C15" s="877" t="s">
        <v>1090</v>
      </c>
      <c r="D15" s="877" t="s">
        <v>1091</v>
      </c>
      <c r="E15" s="877" t="s">
        <v>1092</v>
      </c>
      <c r="F15" s="877" t="s">
        <v>1093</v>
      </c>
      <c r="G15" s="878" t="s">
        <v>179</v>
      </c>
      <c r="H15" s="876" t="s">
        <v>1095</v>
      </c>
      <c r="I15" s="2736" t="s">
        <v>931</v>
      </c>
      <c r="J15" s="2737"/>
      <c r="K15" s="2738"/>
    </row>
    <row r="16" spans="1:13" ht="22.5" x14ac:dyDescent="0.25">
      <c r="B16" s="418" t="s">
        <v>174</v>
      </c>
      <c r="C16" s="879" t="s">
        <v>1040</v>
      </c>
      <c r="D16" s="879" t="s">
        <v>1041</v>
      </c>
      <c r="E16" s="879" t="s">
        <v>1042</v>
      </c>
      <c r="F16" s="879" t="s">
        <v>1043</v>
      </c>
      <c r="G16" s="880" t="s">
        <v>1044</v>
      </c>
      <c r="H16" s="418" t="s">
        <v>1045</v>
      </c>
      <c r="I16" s="907"/>
      <c r="J16" s="908"/>
      <c r="K16" s="909"/>
    </row>
    <row r="17" spans="2:11" ht="174.75" customHeight="1" x14ac:dyDescent="0.25">
      <c r="B17" s="881"/>
      <c r="C17" s="882" t="s">
        <v>1046</v>
      </c>
      <c r="D17" s="882" t="s">
        <v>1046</v>
      </c>
      <c r="E17" s="882" t="s">
        <v>1046</v>
      </c>
      <c r="F17" s="882" t="s">
        <v>1046</v>
      </c>
      <c r="G17" s="883" t="s">
        <v>1047</v>
      </c>
      <c r="H17" s="208" t="s">
        <v>3527</v>
      </c>
      <c r="I17" s="2269" t="s">
        <v>1196</v>
      </c>
      <c r="J17" s="2271"/>
      <c r="K17" s="2270"/>
    </row>
    <row r="18" spans="2:11" ht="21" customHeight="1" x14ac:dyDescent="0.25">
      <c r="B18" s="2706" t="s">
        <v>1048</v>
      </c>
      <c r="C18" s="2707"/>
      <c r="D18" s="2707"/>
      <c r="E18" s="2707"/>
      <c r="F18" s="2707"/>
      <c r="G18" s="2707"/>
      <c r="H18" s="2707"/>
      <c r="I18" s="2707"/>
      <c r="J18" s="2707"/>
      <c r="K18" s="2708"/>
    </row>
    <row r="19" spans="2:11" ht="23.25" customHeight="1" x14ac:dyDescent="0.25">
      <c r="B19" s="884" t="s">
        <v>1049</v>
      </c>
      <c r="C19" s="885">
        <v>0</v>
      </c>
      <c r="D19" s="885">
        <v>0</v>
      </c>
      <c r="E19" s="885">
        <v>0</v>
      </c>
      <c r="F19" s="885">
        <v>0</v>
      </c>
      <c r="G19" s="886">
        <v>0</v>
      </c>
      <c r="H19" s="887">
        <v>2</v>
      </c>
      <c r="I19" s="2717" t="s">
        <v>1050</v>
      </c>
      <c r="J19" s="2718"/>
      <c r="K19" s="2719"/>
    </row>
    <row r="20" spans="2:11" ht="23.25" customHeight="1" x14ac:dyDescent="0.25">
      <c r="B20" s="884" t="s">
        <v>1051</v>
      </c>
      <c r="C20" s="885">
        <v>0</v>
      </c>
      <c r="D20" s="885">
        <v>0</v>
      </c>
      <c r="E20" s="885">
        <v>0</v>
      </c>
      <c r="F20" s="885">
        <v>0</v>
      </c>
      <c r="G20" s="886">
        <v>0</v>
      </c>
      <c r="H20" s="887">
        <v>2</v>
      </c>
      <c r="I20" s="2720"/>
      <c r="J20" s="2721"/>
      <c r="K20" s="2722"/>
    </row>
    <row r="21" spans="2:11" ht="23.25" customHeight="1" x14ac:dyDescent="0.25">
      <c r="B21" s="884" t="s">
        <v>1052</v>
      </c>
      <c r="C21" s="885">
        <v>0</v>
      </c>
      <c r="D21" s="885">
        <v>0</v>
      </c>
      <c r="E21" s="885">
        <v>0</v>
      </c>
      <c r="F21" s="885">
        <v>0</v>
      </c>
      <c r="G21" s="886">
        <v>0</v>
      </c>
      <c r="H21" s="887">
        <v>2</v>
      </c>
      <c r="I21" s="2720"/>
      <c r="J21" s="2721"/>
      <c r="K21" s="2722"/>
    </row>
    <row r="22" spans="2:11" ht="23.25" customHeight="1" x14ac:dyDescent="0.25">
      <c r="B22" s="884" t="s">
        <v>1053</v>
      </c>
      <c r="C22" s="885">
        <v>0</v>
      </c>
      <c r="D22" s="885">
        <v>0</v>
      </c>
      <c r="E22" s="885">
        <v>0</v>
      </c>
      <c r="F22" s="885">
        <v>0</v>
      </c>
      <c r="G22" s="886">
        <v>0</v>
      </c>
      <c r="H22" s="887">
        <v>4</v>
      </c>
      <c r="I22" s="2723"/>
      <c r="J22" s="2724"/>
      <c r="K22" s="2725"/>
    </row>
    <row r="23" spans="2:11" ht="23.25" customHeight="1" x14ac:dyDescent="0.25">
      <c r="B23" s="2706" t="s">
        <v>1054</v>
      </c>
      <c r="C23" s="2707"/>
      <c r="D23" s="2707"/>
      <c r="E23" s="2707"/>
      <c r="F23" s="2707"/>
      <c r="G23" s="2707"/>
      <c r="H23" s="2707"/>
      <c r="I23" s="2707"/>
      <c r="J23" s="2707"/>
      <c r="K23" s="2708"/>
    </row>
    <row r="24" spans="2:11" ht="23.25" customHeight="1" x14ac:dyDescent="0.25">
      <c r="B24" s="884" t="s">
        <v>1049</v>
      </c>
      <c r="C24" s="885">
        <v>0</v>
      </c>
      <c r="D24" s="885">
        <v>0</v>
      </c>
      <c r="E24" s="885">
        <v>0</v>
      </c>
      <c r="F24" s="885">
        <v>0</v>
      </c>
      <c r="G24" s="886">
        <v>0</v>
      </c>
      <c r="H24" s="887">
        <v>2</v>
      </c>
      <c r="I24" s="2726" t="s">
        <v>3528</v>
      </c>
      <c r="J24" s="2727"/>
      <c r="K24" s="2728"/>
    </row>
    <row r="25" spans="2:11" ht="23.25" customHeight="1" x14ac:dyDescent="0.25">
      <c r="B25" s="884" t="s">
        <v>1051</v>
      </c>
      <c r="C25" s="885">
        <v>0</v>
      </c>
      <c r="D25" s="885">
        <v>0</v>
      </c>
      <c r="E25" s="885">
        <v>0</v>
      </c>
      <c r="F25" s="885">
        <v>0</v>
      </c>
      <c r="G25" s="886">
        <v>0</v>
      </c>
      <c r="H25" s="887">
        <v>2</v>
      </c>
      <c r="I25" s="2729"/>
      <c r="J25" s="2730"/>
      <c r="K25" s="2731"/>
    </row>
    <row r="26" spans="2:11" ht="23.25" customHeight="1" x14ac:dyDescent="0.25">
      <c r="B26" s="884" t="s">
        <v>1052</v>
      </c>
      <c r="C26" s="885">
        <v>0</v>
      </c>
      <c r="D26" s="885">
        <v>0</v>
      </c>
      <c r="E26" s="885">
        <v>0</v>
      </c>
      <c r="F26" s="885">
        <v>0</v>
      </c>
      <c r="G26" s="886">
        <v>0</v>
      </c>
      <c r="H26" s="887">
        <v>2</v>
      </c>
      <c r="I26" s="2729"/>
      <c r="J26" s="2730"/>
      <c r="K26" s="2731"/>
    </row>
    <row r="27" spans="2:11" ht="23.25" customHeight="1" x14ac:dyDescent="0.25">
      <c r="B27" s="884" t="s">
        <v>1053</v>
      </c>
      <c r="C27" s="885">
        <v>0</v>
      </c>
      <c r="D27" s="888">
        <v>1</v>
      </c>
      <c r="E27" s="885">
        <v>0</v>
      </c>
      <c r="F27" s="885">
        <v>0</v>
      </c>
      <c r="G27" s="886">
        <v>0</v>
      </c>
      <c r="H27" s="887">
        <v>4</v>
      </c>
      <c r="I27" s="2732"/>
      <c r="J27" s="2733"/>
      <c r="K27" s="2734"/>
    </row>
    <row r="28" spans="2:11" ht="23.25" customHeight="1" x14ac:dyDescent="0.25">
      <c r="B28" s="2706" t="s">
        <v>1055</v>
      </c>
      <c r="C28" s="2707"/>
      <c r="D28" s="2707"/>
      <c r="E28" s="2707"/>
      <c r="F28" s="2707"/>
      <c r="G28" s="2707"/>
      <c r="H28" s="2707"/>
      <c r="I28" s="2707"/>
      <c r="J28" s="2707"/>
      <c r="K28" s="2708"/>
    </row>
    <row r="29" spans="2:11" ht="23.25" customHeight="1" x14ac:dyDescent="0.25">
      <c r="B29" s="884" t="s">
        <v>1049</v>
      </c>
      <c r="C29" s="885">
        <v>0</v>
      </c>
      <c r="D29" s="885">
        <v>0</v>
      </c>
      <c r="E29" s="885">
        <v>0</v>
      </c>
      <c r="F29" s="885">
        <v>0</v>
      </c>
      <c r="G29" s="886">
        <v>0</v>
      </c>
      <c r="H29" s="887">
        <v>2</v>
      </c>
      <c r="I29" s="2726" t="s">
        <v>3529</v>
      </c>
      <c r="J29" s="2727"/>
      <c r="K29" s="2728"/>
    </row>
    <row r="30" spans="2:11" ht="23.25" customHeight="1" x14ac:dyDescent="0.25">
      <c r="B30" s="884" t="s">
        <v>1051</v>
      </c>
      <c r="C30" s="885">
        <v>0</v>
      </c>
      <c r="D30" s="885">
        <v>0</v>
      </c>
      <c r="E30" s="885">
        <v>0</v>
      </c>
      <c r="F30" s="885">
        <v>0</v>
      </c>
      <c r="G30" s="886">
        <v>0</v>
      </c>
      <c r="H30" s="887">
        <v>2</v>
      </c>
      <c r="I30" s="2729"/>
      <c r="J30" s="2730"/>
      <c r="K30" s="2731"/>
    </row>
    <row r="31" spans="2:11" ht="23.25" customHeight="1" x14ac:dyDescent="0.25">
      <c r="B31" s="884" t="s">
        <v>1052</v>
      </c>
      <c r="C31" s="885">
        <v>0</v>
      </c>
      <c r="D31" s="885">
        <v>0</v>
      </c>
      <c r="E31" s="885">
        <v>0</v>
      </c>
      <c r="F31" s="885">
        <v>0</v>
      </c>
      <c r="G31" s="886">
        <v>0</v>
      </c>
      <c r="H31" s="887">
        <v>2</v>
      </c>
      <c r="I31" s="2729"/>
      <c r="J31" s="2730"/>
      <c r="K31" s="2731"/>
    </row>
    <row r="32" spans="2:11" ht="23.25" customHeight="1" x14ac:dyDescent="0.25">
      <c r="B32" s="884" t="s">
        <v>1053</v>
      </c>
      <c r="C32" s="885">
        <v>0</v>
      </c>
      <c r="D32" s="888">
        <v>1</v>
      </c>
      <c r="E32" s="888">
        <v>1</v>
      </c>
      <c r="F32" s="885">
        <v>0</v>
      </c>
      <c r="G32" s="886">
        <v>0</v>
      </c>
      <c r="H32" s="887">
        <v>4</v>
      </c>
      <c r="I32" s="2732"/>
      <c r="J32" s="2733"/>
      <c r="K32" s="2734"/>
    </row>
    <row r="33" spans="2:11" ht="23.25" customHeight="1" x14ac:dyDescent="0.25">
      <c r="B33" s="2706" t="s">
        <v>1056</v>
      </c>
      <c r="C33" s="2707"/>
      <c r="D33" s="2707"/>
      <c r="E33" s="2707"/>
      <c r="F33" s="2707"/>
      <c r="G33" s="2707"/>
      <c r="H33" s="2707"/>
      <c r="I33" s="2707"/>
      <c r="J33" s="2707"/>
      <c r="K33" s="2708"/>
    </row>
    <row r="34" spans="2:11" ht="23.25" customHeight="1" x14ac:dyDescent="0.25">
      <c r="B34" s="884" t="s">
        <v>1049</v>
      </c>
      <c r="C34" s="885">
        <v>0</v>
      </c>
      <c r="D34" s="885">
        <v>0</v>
      </c>
      <c r="E34" s="885">
        <v>0</v>
      </c>
      <c r="F34" s="885">
        <v>0</v>
      </c>
      <c r="G34" s="886">
        <v>0</v>
      </c>
      <c r="H34" s="887">
        <v>2</v>
      </c>
      <c r="I34" s="2717" t="s">
        <v>1057</v>
      </c>
      <c r="J34" s="2718"/>
      <c r="K34" s="2719"/>
    </row>
    <row r="35" spans="2:11" ht="23.25" customHeight="1" x14ac:dyDescent="0.25">
      <c r="B35" s="884" t="s">
        <v>1051</v>
      </c>
      <c r="C35" s="885">
        <v>0</v>
      </c>
      <c r="D35" s="885">
        <v>0</v>
      </c>
      <c r="E35" s="885">
        <v>0</v>
      </c>
      <c r="F35" s="885">
        <v>0</v>
      </c>
      <c r="G35" s="886">
        <v>0</v>
      </c>
      <c r="H35" s="887">
        <v>2</v>
      </c>
      <c r="I35" s="2720"/>
      <c r="J35" s="2721"/>
      <c r="K35" s="2722"/>
    </row>
    <row r="36" spans="2:11" ht="23.25" customHeight="1" x14ac:dyDescent="0.25">
      <c r="B36" s="884" t="s">
        <v>1052</v>
      </c>
      <c r="C36" s="885">
        <v>0</v>
      </c>
      <c r="D36" s="888">
        <v>1</v>
      </c>
      <c r="E36" s="885">
        <v>0</v>
      </c>
      <c r="F36" s="885">
        <v>0</v>
      </c>
      <c r="G36" s="886">
        <v>0</v>
      </c>
      <c r="H36" s="887">
        <v>2</v>
      </c>
      <c r="I36" s="2720"/>
      <c r="J36" s="2721"/>
      <c r="K36" s="2722"/>
    </row>
    <row r="37" spans="2:11" ht="23.25" customHeight="1" x14ac:dyDescent="0.25">
      <c r="B37" s="884" t="s">
        <v>1053</v>
      </c>
      <c r="C37" s="885">
        <v>0</v>
      </c>
      <c r="D37" s="888">
        <v>2</v>
      </c>
      <c r="E37" s="885">
        <v>0</v>
      </c>
      <c r="F37" s="885">
        <v>0</v>
      </c>
      <c r="G37" s="886">
        <v>0</v>
      </c>
      <c r="H37" s="887">
        <v>4</v>
      </c>
      <c r="I37" s="2720"/>
      <c r="J37" s="2721"/>
      <c r="K37" s="2722"/>
    </row>
    <row r="38" spans="2:11" ht="23.25" customHeight="1" x14ac:dyDescent="0.25">
      <c r="B38" s="884" t="s">
        <v>1058</v>
      </c>
      <c r="C38" s="885">
        <v>0</v>
      </c>
      <c r="D38" s="888">
        <v>2</v>
      </c>
      <c r="E38" s="885">
        <v>0</v>
      </c>
      <c r="F38" s="885">
        <v>0</v>
      </c>
      <c r="G38" s="886">
        <v>0</v>
      </c>
      <c r="H38" s="887">
        <v>3</v>
      </c>
      <c r="I38" s="2723"/>
      <c r="J38" s="2724"/>
      <c r="K38" s="2725"/>
    </row>
    <row r="39" spans="2:11" ht="23.25" customHeight="1" x14ac:dyDescent="0.25">
      <c r="B39" s="2706" t="s">
        <v>1059</v>
      </c>
      <c r="C39" s="2707"/>
      <c r="D39" s="2707"/>
      <c r="E39" s="2707"/>
      <c r="F39" s="2707"/>
      <c r="G39" s="2707"/>
      <c r="H39" s="2707"/>
      <c r="I39" s="2707"/>
      <c r="J39" s="2707"/>
      <c r="K39" s="2708"/>
    </row>
    <row r="40" spans="2:11" ht="23.25" customHeight="1" x14ac:dyDescent="0.25">
      <c r="B40" s="884" t="s">
        <v>1049</v>
      </c>
      <c r="C40" s="885">
        <v>0</v>
      </c>
      <c r="D40" s="885">
        <v>0</v>
      </c>
      <c r="E40" s="885">
        <v>0</v>
      </c>
      <c r="F40" s="885">
        <v>0</v>
      </c>
      <c r="G40" s="886">
        <v>0</v>
      </c>
      <c r="H40" s="887">
        <v>2</v>
      </c>
      <c r="I40" s="2717" t="s">
        <v>1060</v>
      </c>
      <c r="J40" s="2718"/>
      <c r="K40" s="2719"/>
    </row>
    <row r="41" spans="2:11" ht="23.25" customHeight="1" x14ac:dyDescent="0.25">
      <c r="B41" s="884" t="s">
        <v>1051</v>
      </c>
      <c r="C41" s="885">
        <v>0</v>
      </c>
      <c r="D41" s="885">
        <v>0</v>
      </c>
      <c r="E41" s="885">
        <v>0</v>
      </c>
      <c r="F41" s="885">
        <v>0</v>
      </c>
      <c r="G41" s="886">
        <v>0</v>
      </c>
      <c r="H41" s="887">
        <v>2</v>
      </c>
      <c r="I41" s="2720"/>
      <c r="J41" s="2721"/>
      <c r="K41" s="2722"/>
    </row>
    <row r="42" spans="2:11" ht="23.25" customHeight="1" x14ac:dyDescent="0.25">
      <c r="B42" s="884" t="s">
        <v>1052</v>
      </c>
      <c r="C42" s="885">
        <v>0</v>
      </c>
      <c r="D42" s="888">
        <v>1</v>
      </c>
      <c r="E42" s="885">
        <v>0</v>
      </c>
      <c r="F42" s="885">
        <v>0</v>
      </c>
      <c r="G42" s="886">
        <v>0</v>
      </c>
      <c r="H42" s="887">
        <v>2</v>
      </c>
      <c r="I42" s="2720"/>
      <c r="J42" s="2721"/>
      <c r="K42" s="2722"/>
    </row>
    <row r="43" spans="2:11" ht="23.25" customHeight="1" x14ac:dyDescent="0.25">
      <c r="B43" s="884" t="s">
        <v>1053</v>
      </c>
      <c r="C43" s="885">
        <v>0</v>
      </c>
      <c r="D43" s="888">
        <v>2</v>
      </c>
      <c r="E43" s="885">
        <v>0</v>
      </c>
      <c r="F43" s="885">
        <v>0</v>
      </c>
      <c r="G43" s="886">
        <v>0</v>
      </c>
      <c r="H43" s="887">
        <v>4</v>
      </c>
      <c r="I43" s="2720"/>
      <c r="J43" s="2721"/>
      <c r="K43" s="2722"/>
    </row>
    <row r="44" spans="2:11" ht="23.25" customHeight="1" x14ac:dyDescent="0.25">
      <c r="B44" s="884" t="s">
        <v>1058</v>
      </c>
      <c r="C44" s="888">
        <v>3</v>
      </c>
      <c r="D44" s="888">
        <v>2</v>
      </c>
      <c r="E44" s="888">
        <v>3</v>
      </c>
      <c r="F44" s="888">
        <v>3</v>
      </c>
      <c r="G44" s="886">
        <v>0</v>
      </c>
      <c r="H44" s="887">
        <v>1</v>
      </c>
      <c r="I44" s="2723"/>
      <c r="J44" s="2724"/>
      <c r="K44" s="2725"/>
    </row>
    <row r="45" spans="2:11" ht="23.25" customHeight="1" x14ac:dyDescent="0.25">
      <c r="B45" s="2706" t="s">
        <v>1061</v>
      </c>
      <c r="C45" s="2707"/>
      <c r="D45" s="2707"/>
      <c r="E45" s="2707"/>
      <c r="F45" s="2707"/>
      <c r="G45" s="2707"/>
      <c r="H45" s="2707"/>
      <c r="I45" s="2707"/>
      <c r="J45" s="2707"/>
      <c r="K45" s="2708"/>
    </row>
    <row r="46" spans="2:11" ht="23.25" customHeight="1" x14ac:dyDescent="0.25">
      <c r="B46" s="884" t="s">
        <v>1049</v>
      </c>
      <c r="C46" s="885">
        <v>3</v>
      </c>
      <c r="D46" s="885">
        <v>3</v>
      </c>
      <c r="E46" s="885">
        <v>3</v>
      </c>
      <c r="F46" s="885">
        <v>3</v>
      </c>
      <c r="G46" s="886">
        <v>0</v>
      </c>
      <c r="H46" s="887">
        <v>1</v>
      </c>
      <c r="I46" s="2717" t="s">
        <v>3533</v>
      </c>
      <c r="J46" s="2718"/>
      <c r="K46" s="2719"/>
    </row>
    <row r="47" spans="2:11" ht="23.25" customHeight="1" x14ac:dyDescent="0.25">
      <c r="B47" s="884" t="s">
        <v>1051</v>
      </c>
      <c r="C47" s="885">
        <v>3</v>
      </c>
      <c r="D47" s="885">
        <v>3</v>
      </c>
      <c r="E47" s="885">
        <v>3</v>
      </c>
      <c r="F47" s="885">
        <v>3</v>
      </c>
      <c r="G47" s="886">
        <v>0</v>
      </c>
      <c r="H47" s="887">
        <v>1</v>
      </c>
      <c r="I47" s="2720"/>
      <c r="J47" s="2721"/>
      <c r="K47" s="2722"/>
    </row>
    <row r="48" spans="2:11" ht="23.25" customHeight="1" x14ac:dyDescent="0.25">
      <c r="B48" s="884" t="s">
        <v>1052</v>
      </c>
      <c r="C48" s="885">
        <v>0</v>
      </c>
      <c r="D48" s="885">
        <v>0</v>
      </c>
      <c r="E48" s="885">
        <v>0</v>
      </c>
      <c r="F48" s="885">
        <v>0</v>
      </c>
      <c r="G48" s="886">
        <v>0</v>
      </c>
      <c r="H48" s="887">
        <v>2</v>
      </c>
      <c r="I48" s="2723"/>
      <c r="J48" s="2724"/>
      <c r="K48" s="2725"/>
    </row>
    <row r="49" spans="2:16" ht="23.25" customHeight="1" x14ac:dyDescent="0.25">
      <c r="B49" s="2706" t="s">
        <v>1062</v>
      </c>
      <c r="C49" s="2707"/>
      <c r="D49" s="2707"/>
      <c r="E49" s="2707"/>
      <c r="F49" s="2707"/>
      <c r="G49" s="2707"/>
      <c r="H49" s="2707"/>
      <c r="I49" s="2707"/>
      <c r="J49" s="2707"/>
      <c r="K49" s="2708"/>
    </row>
    <row r="50" spans="2:16" ht="23.25" customHeight="1" x14ac:dyDescent="0.25">
      <c r="B50" s="884" t="s">
        <v>1049</v>
      </c>
      <c r="C50" s="885">
        <v>3</v>
      </c>
      <c r="D50" s="885">
        <v>3</v>
      </c>
      <c r="E50" s="885">
        <v>3</v>
      </c>
      <c r="F50" s="885">
        <v>3</v>
      </c>
      <c r="G50" s="886">
        <v>0</v>
      </c>
      <c r="H50" s="887">
        <v>1</v>
      </c>
      <c r="I50" s="2717" t="s">
        <v>3534</v>
      </c>
      <c r="J50" s="2718"/>
      <c r="K50" s="2719"/>
      <c r="L50" s="779"/>
      <c r="M50" s="779"/>
      <c r="N50" s="779"/>
      <c r="O50" s="779"/>
      <c r="P50" s="779"/>
    </row>
    <row r="51" spans="2:16" ht="23.25" customHeight="1" x14ac:dyDescent="0.25">
      <c r="B51" s="884" t="s">
        <v>1051</v>
      </c>
      <c r="C51" s="885">
        <v>3</v>
      </c>
      <c r="D51" s="885">
        <v>3</v>
      </c>
      <c r="E51" s="885">
        <v>3</v>
      </c>
      <c r="F51" s="885">
        <v>3</v>
      </c>
      <c r="G51" s="886">
        <v>0</v>
      </c>
      <c r="H51" s="887">
        <v>1</v>
      </c>
      <c r="I51" s="2720"/>
      <c r="J51" s="2721"/>
      <c r="K51" s="2722"/>
    </row>
    <row r="52" spans="2:16" ht="23.25" customHeight="1" x14ac:dyDescent="0.25">
      <c r="B52" s="884" t="s">
        <v>1052</v>
      </c>
      <c r="C52" s="885">
        <v>3</v>
      </c>
      <c r="D52" s="885">
        <v>3</v>
      </c>
      <c r="E52" s="885">
        <v>3</v>
      </c>
      <c r="F52" s="885">
        <v>3</v>
      </c>
      <c r="G52" s="886">
        <v>0</v>
      </c>
      <c r="H52" s="887">
        <v>1</v>
      </c>
      <c r="I52" s="2723"/>
      <c r="J52" s="2724"/>
      <c r="K52" s="2725"/>
    </row>
    <row r="53" spans="2:16" ht="23.25" customHeight="1" x14ac:dyDescent="0.25">
      <c r="B53" s="2706" t="s">
        <v>3530</v>
      </c>
      <c r="C53" s="2707"/>
      <c r="D53" s="2707"/>
      <c r="E53" s="2707"/>
      <c r="F53" s="2707"/>
      <c r="G53" s="2707"/>
      <c r="H53" s="2707"/>
      <c r="I53" s="2707"/>
      <c r="J53" s="2707"/>
      <c r="K53" s="2708"/>
    </row>
    <row r="54" spans="2:16" ht="23.25" customHeight="1" x14ac:dyDescent="0.25">
      <c r="B54" s="884" t="s">
        <v>1049</v>
      </c>
      <c r="C54" s="885">
        <v>0</v>
      </c>
      <c r="D54" s="885">
        <v>0</v>
      </c>
      <c r="E54" s="885">
        <v>0</v>
      </c>
      <c r="F54" s="885">
        <v>0</v>
      </c>
      <c r="G54" s="886">
        <v>0</v>
      </c>
      <c r="H54" s="887">
        <v>2</v>
      </c>
      <c r="I54" s="2717" t="s">
        <v>3532</v>
      </c>
      <c r="J54" s="2718"/>
      <c r="K54" s="2719"/>
    </row>
    <row r="55" spans="2:16" ht="23.25" customHeight="1" x14ac:dyDescent="0.25">
      <c r="B55" s="884" t="s">
        <v>1051</v>
      </c>
      <c r="C55" s="885">
        <v>0</v>
      </c>
      <c r="D55" s="885">
        <v>0</v>
      </c>
      <c r="E55" s="888">
        <v>1</v>
      </c>
      <c r="F55" s="885">
        <v>0</v>
      </c>
      <c r="G55" s="886">
        <v>0</v>
      </c>
      <c r="H55" s="887">
        <v>2</v>
      </c>
      <c r="I55" s="2720"/>
      <c r="J55" s="2721"/>
      <c r="K55" s="2722"/>
    </row>
    <row r="56" spans="2:16" ht="23.25" customHeight="1" x14ac:dyDescent="0.25">
      <c r="B56" s="884" t="s">
        <v>1052</v>
      </c>
      <c r="C56" s="885">
        <v>0</v>
      </c>
      <c r="D56" s="885">
        <v>0</v>
      </c>
      <c r="E56" s="888">
        <v>2</v>
      </c>
      <c r="F56" s="885">
        <v>0</v>
      </c>
      <c r="G56" s="888">
        <v>1</v>
      </c>
      <c r="H56" s="887">
        <v>1</v>
      </c>
      <c r="I56" s="2723"/>
      <c r="J56" s="2724"/>
      <c r="K56" s="2725"/>
    </row>
    <row r="57" spans="2:16" ht="23.25" customHeight="1" x14ac:dyDescent="0.25">
      <c r="B57" s="2706" t="s">
        <v>3531</v>
      </c>
      <c r="C57" s="2707"/>
      <c r="D57" s="2707"/>
      <c r="E57" s="2707"/>
      <c r="F57" s="2707"/>
      <c r="G57" s="2707"/>
      <c r="H57" s="2707"/>
      <c r="I57" s="2707"/>
      <c r="J57" s="2707"/>
      <c r="K57" s="2708"/>
    </row>
    <row r="58" spans="2:16" ht="23.25" customHeight="1" x14ac:dyDescent="0.25">
      <c r="B58" s="884" t="s">
        <v>1049</v>
      </c>
      <c r="C58" s="885">
        <v>0</v>
      </c>
      <c r="D58" s="885">
        <v>0</v>
      </c>
      <c r="E58" s="885">
        <v>0</v>
      </c>
      <c r="F58" s="885">
        <v>0</v>
      </c>
      <c r="G58" s="886">
        <v>0</v>
      </c>
      <c r="H58" s="887">
        <v>2</v>
      </c>
      <c r="I58" s="2717" t="s">
        <v>3532</v>
      </c>
      <c r="J58" s="2718"/>
      <c r="K58" s="2719"/>
    </row>
    <row r="59" spans="2:16" ht="23.25" customHeight="1" x14ac:dyDescent="0.25">
      <c r="B59" s="884" t="s">
        <v>1051</v>
      </c>
      <c r="C59" s="885">
        <v>0</v>
      </c>
      <c r="D59" s="885">
        <v>0</v>
      </c>
      <c r="E59" s="885">
        <v>0</v>
      </c>
      <c r="F59" s="885">
        <v>0</v>
      </c>
      <c r="G59" s="886">
        <v>0</v>
      </c>
      <c r="H59" s="887">
        <v>2</v>
      </c>
      <c r="I59" s="2720"/>
      <c r="J59" s="2721"/>
      <c r="K59" s="2722"/>
    </row>
    <row r="60" spans="2:16" ht="23.25" customHeight="1" x14ac:dyDescent="0.25">
      <c r="B60" s="884" t="s">
        <v>1052</v>
      </c>
      <c r="C60" s="885">
        <v>0</v>
      </c>
      <c r="D60" s="885">
        <v>0</v>
      </c>
      <c r="E60" s="885">
        <v>0</v>
      </c>
      <c r="F60" s="885">
        <v>0</v>
      </c>
      <c r="G60" s="888">
        <v>2</v>
      </c>
      <c r="H60" s="887">
        <v>1</v>
      </c>
      <c r="I60" s="2723"/>
      <c r="J60" s="2724"/>
      <c r="K60" s="2725"/>
    </row>
    <row r="61" spans="2:16" ht="23.25" customHeight="1" x14ac:dyDescent="0.25"/>
    <row r="62" spans="2:16" ht="23.25" customHeight="1" x14ac:dyDescent="0.25">
      <c r="B62" s="900" t="s">
        <v>1063</v>
      </c>
    </row>
    <row r="63" spans="2:16" ht="23.25" customHeight="1" x14ac:dyDescent="0.25">
      <c r="B63" s="2706" t="s">
        <v>1064</v>
      </c>
      <c r="C63" s="2707"/>
      <c r="D63" s="2707"/>
      <c r="E63" s="2707"/>
      <c r="F63" s="2707"/>
      <c r="G63" s="2707"/>
      <c r="H63" s="2707"/>
      <c r="I63" s="2707"/>
      <c r="J63" s="2707"/>
      <c r="K63" s="2708"/>
    </row>
    <row r="64" spans="2:16" ht="23.25" customHeight="1" x14ac:dyDescent="0.25">
      <c r="B64" s="884" t="s">
        <v>1049</v>
      </c>
      <c r="C64" s="885">
        <v>0</v>
      </c>
      <c r="D64" s="885">
        <v>0</v>
      </c>
      <c r="E64" s="885">
        <v>0</v>
      </c>
      <c r="F64" s="885">
        <v>0</v>
      </c>
      <c r="G64" s="886">
        <v>0</v>
      </c>
      <c r="H64" s="887">
        <v>2</v>
      </c>
      <c r="I64" s="2695" t="s">
        <v>3535</v>
      </c>
      <c r="J64" s="2695"/>
      <c r="K64" s="2696"/>
    </row>
    <row r="65" spans="2:11" ht="23.25" customHeight="1" x14ac:dyDescent="0.25">
      <c r="B65" s="884" t="s">
        <v>1051</v>
      </c>
      <c r="C65" s="885">
        <v>0</v>
      </c>
      <c r="D65" s="885">
        <v>0</v>
      </c>
      <c r="E65" s="885">
        <v>0</v>
      </c>
      <c r="F65" s="885">
        <v>0</v>
      </c>
      <c r="G65" s="886">
        <v>0</v>
      </c>
      <c r="H65" s="887">
        <v>2</v>
      </c>
      <c r="I65" s="2698"/>
      <c r="J65" s="2698"/>
      <c r="K65" s="2699"/>
    </row>
    <row r="66" spans="2:11" ht="23.25" customHeight="1" x14ac:dyDescent="0.25">
      <c r="B66" s="884" t="s">
        <v>1052</v>
      </c>
      <c r="C66" s="885">
        <v>1</v>
      </c>
      <c r="D66" s="885">
        <v>0</v>
      </c>
      <c r="E66" s="885">
        <v>0</v>
      </c>
      <c r="F66" s="885">
        <v>0</v>
      </c>
      <c r="G66" s="886">
        <v>0</v>
      </c>
      <c r="H66" s="887">
        <v>2</v>
      </c>
      <c r="I66" s="2698"/>
      <c r="J66" s="2698"/>
      <c r="K66" s="2699"/>
    </row>
    <row r="67" spans="2:11" ht="23.25" customHeight="1" x14ac:dyDescent="0.25">
      <c r="B67" s="889" t="s">
        <v>1053</v>
      </c>
      <c r="C67" s="890">
        <v>0</v>
      </c>
      <c r="D67" s="885">
        <v>0</v>
      </c>
      <c r="E67" s="885">
        <v>0</v>
      </c>
      <c r="F67" s="885">
        <v>0</v>
      </c>
      <c r="G67" s="886">
        <v>0</v>
      </c>
      <c r="H67" s="887">
        <v>4</v>
      </c>
      <c r="I67" s="2698"/>
      <c r="J67" s="2698"/>
      <c r="K67" s="2699"/>
    </row>
    <row r="68" spans="2:11" ht="23.25" customHeight="1" x14ac:dyDescent="0.25">
      <c r="B68" s="891" t="s">
        <v>1065</v>
      </c>
      <c r="C68" s="892"/>
      <c r="D68" s="892"/>
      <c r="E68" s="892"/>
      <c r="F68" s="892"/>
      <c r="G68" s="892"/>
      <c r="H68" s="893"/>
      <c r="I68" s="2698"/>
      <c r="J68" s="2698"/>
      <c r="K68" s="2699"/>
    </row>
    <row r="69" spans="2:11" ht="23.25" customHeight="1" x14ac:dyDescent="0.25">
      <c r="B69" s="884" t="s">
        <v>1052</v>
      </c>
      <c r="C69" s="885">
        <v>1</v>
      </c>
      <c r="D69" s="885">
        <v>0</v>
      </c>
      <c r="E69" s="885">
        <v>0</v>
      </c>
      <c r="F69" s="885">
        <v>0</v>
      </c>
      <c r="G69" s="886">
        <v>0</v>
      </c>
      <c r="H69" s="887">
        <v>2</v>
      </c>
      <c r="I69" s="2698"/>
      <c r="J69" s="2698"/>
      <c r="K69" s="2699"/>
    </row>
    <row r="70" spans="2:11" ht="23.25" customHeight="1" x14ac:dyDescent="0.25">
      <c r="B70" s="894" t="s">
        <v>1053</v>
      </c>
      <c r="C70" s="888">
        <v>2</v>
      </c>
      <c r="D70" s="885">
        <v>0</v>
      </c>
      <c r="E70" s="885">
        <v>0</v>
      </c>
      <c r="F70" s="885">
        <v>0</v>
      </c>
      <c r="G70" s="886">
        <v>0</v>
      </c>
      <c r="H70" s="887">
        <v>4</v>
      </c>
      <c r="I70" s="2701"/>
      <c r="J70" s="2701"/>
      <c r="K70" s="2702"/>
    </row>
    <row r="71" spans="2:11" ht="23.25" customHeight="1" x14ac:dyDescent="0.25">
      <c r="B71" s="2706" t="s">
        <v>1066</v>
      </c>
      <c r="C71" s="2707"/>
      <c r="D71" s="2707"/>
      <c r="E71" s="2707"/>
      <c r="F71" s="2707"/>
      <c r="G71" s="2707"/>
      <c r="H71" s="2707"/>
      <c r="I71" s="2707"/>
      <c r="J71" s="2707"/>
      <c r="K71" s="2708"/>
    </row>
    <row r="72" spans="2:11" ht="23.25" customHeight="1" x14ac:dyDescent="0.25">
      <c r="B72" s="884" t="s">
        <v>1049</v>
      </c>
      <c r="C72" s="885">
        <v>0</v>
      </c>
      <c r="D72" s="885">
        <v>0</v>
      </c>
      <c r="E72" s="885">
        <v>0</v>
      </c>
      <c r="F72" s="885">
        <v>0</v>
      </c>
      <c r="G72" s="886">
        <v>0</v>
      </c>
      <c r="H72" s="887">
        <v>2</v>
      </c>
      <c r="I72" s="2695" t="s">
        <v>3536</v>
      </c>
      <c r="J72" s="2695"/>
      <c r="K72" s="2696"/>
    </row>
    <row r="73" spans="2:11" ht="23.25" customHeight="1" x14ac:dyDescent="0.25">
      <c r="B73" s="884" t="s">
        <v>1051</v>
      </c>
      <c r="C73" s="885">
        <v>0</v>
      </c>
      <c r="D73" s="885">
        <v>0</v>
      </c>
      <c r="E73" s="885">
        <v>0</v>
      </c>
      <c r="F73" s="885">
        <v>0</v>
      </c>
      <c r="G73" s="886">
        <v>0</v>
      </c>
      <c r="H73" s="887">
        <v>2</v>
      </c>
      <c r="I73" s="2698"/>
      <c r="J73" s="2698"/>
      <c r="K73" s="2699"/>
    </row>
    <row r="74" spans="2:11" ht="23.25" customHeight="1" x14ac:dyDescent="0.25">
      <c r="B74" s="884" t="s">
        <v>1052</v>
      </c>
      <c r="C74" s="885">
        <v>1</v>
      </c>
      <c r="D74" s="885">
        <v>0</v>
      </c>
      <c r="E74" s="885">
        <v>0</v>
      </c>
      <c r="F74" s="885">
        <v>0</v>
      </c>
      <c r="G74" s="886">
        <v>0</v>
      </c>
      <c r="H74" s="887">
        <v>2</v>
      </c>
      <c r="I74" s="2698"/>
      <c r="J74" s="2698"/>
      <c r="K74" s="2699"/>
    </row>
    <row r="75" spans="2:11" ht="23.25" customHeight="1" x14ac:dyDescent="0.25">
      <c r="B75" s="889" t="s">
        <v>1053</v>
      </c>
      <c r="C75" s="890">
        <v>1</v>
      </c>
      <c r="D75" s="885">
        <v>0</v>
      </c>
      <c r="E75" s="885">
        <v>0</v>
      </c>
      <c r="F75" s="885">
        <v>0</v>
      </c>
      <c r="G75" s="886">
        <v>0</v>
      </c>
      <c r="H75" s="887">
        <v>4</v>
      </c>
      <c r="I75" s="2698"/>
      <c r="J75" s="2698"/>
      <c r="K75" s="2699"/>
    </row>
    <row r="76" spans="2:11" ht="23.25" customHeight="1" x14ac:dyDescent="0.25">
      <c r="B76" s="891" t="s">
        <v>1065</v>
      </c>
      <c r="C76" s="892"/>
      <c r="D76" s="892"/>
      <c r="E76" s="892"/>
      <c r="F76" s="892"/>
      <c r="G76" s="892"/>
      <c r="H76" s="893"/>
      <c r="I76" s="2698"/>
      <c r="J76" s="2698"/>
      <c r="K76" s="2699"/>
    </row>
    <row r="77" spans="2:11" ht="23.25" customHeight="1" x14ac:dyDescent="0.25">
      <c r="B77" s="884" t="s">
        <v>1052</v>
      </c>
      <c r="C77" s="885">
        <v>1</v>
      </c>
      <c r="D77" s="885">
        <v>0</v>
      </c>
      <c r="E77" s="885">
        <v>0</v>
      </c>
      <c r="F77" s="885">
        <v>0</v>
      </c>
      <c r="G77" s="886">
        <v>0</v>
      </c>
      <c r="H77" s="887">
        <v>2</v>
      </c>
      <c r="I77" s="2698"/>
      <c r="J77" s="2698"/>
      <c r="K77" s="2699"/>
    </row>
    <row r="78" spans="2:11" ht="23.25" customHeight="1" x14ac:dyDescent="0.25">
      <c r="B78" s="894" t="s">
        <v>1053</v>
      </c>
      <c r="C78" s="888">
        <v>2</v>
      </c>
      <c r="D78" s="885">
        <v>0</v>
      </c>
      <c r="E78" s="885">
        <v>0</v>
      </c>
      <c r="F78" s="885">
        <v>0</v>
      </c>
      <c r="G78" s="886">
        <v>0</v>
      </c>
      <c r="H78" s="887">
        <v>4</v>
      </c>
      <c r="I78" s="2701"/>
      <c r="J78" s="2701"/>
      <c r="K78" s="2702"/>
    </row>
    <row r="79" spans="2:11" ht="23.25" customHeight="1" x14ac:dyDescent="0.25">
      <c r="B79" s="2706" t="s">
        <v>1067</v>
      </c>
      <c r="C79" s="2707"/>
      <c r="D79" s="2707"/>
      <c r="E79" s="2707"/>
      <c r="F79" s="2707"/>
      <c r="G79" s="2707"/>
      <c r="H79" s="2707"/>
      <c r="I79" s="2707"/>
      <c r="J79" s="2707"/>
      <c r="K79" s="2708"/>
    </row>
    <row r="80" spans="2:11" ht="23.25" customHeight="1" x14ac:dyDescent="0.25">
      <c r="B80" s="884" t="s">
        <v>1049</v>
      </c>
      <c r="C80" s="885">
        <v>0</v>
      </c>
      <c r="D80" s="885">
        <v>0</v>
      </c>
      <c r="E80" s="885">
        <v>0</v>
      </c>
      <c r="F80" s="885">
        <v>0</v>
      </c>
      <c r="G80" s="886">
        <v>0</v>
      </c>
      <c r="H80" s="887">
        <v>2</v>
      </c>
      <c r="I80" s="2695" t="s">
        <v>1096</v>
      </c>
      <c r="J80" s="2695"/>
      <c r="K80" s="2696"/>
    </row>
    <row r="81" spans="2:11" ht="23.25" customHeight="1" x14ac:dyDescent="0.25">
      <c r="B81" s="884" t="s">
        <v>1051</v>
      </c>
      <c r="C81" s="885">
        <v>0</v>
      </c>
      <c r="D81" s="885">
        <v>0</v>
      </c>
      <c r="E81" s="885">
        <v>0</v>
      </c>
      <c r="F81" s="885">
        <v>0</v>
      </c>
      <c r="G81" s="886">
        <v>0</v>
      </c>
      <c r="H81" s="887">
        <v>2</v>
      </c>
      <c r="I81" s="2698"/>
      <c r="J81" s="2698"/>
      <c r="K81" s="2699"/>
    </row>
    <row r="82" spans="2:11" ht="23.25" customHeight="1" x14ac:dyDescent="0.25">
      <c r="B82" s="884" t="s">
        <v>1052</v>
      </c>
      <c r="C82" s="885">
        <v>1</v>
      </c>
      <c r="D82" s="885">
        <v>0</v>
      </c>
      <c r="E82" s="885">
        <v>0</v>
      </c>
      <c r="F82" s="885">
        <v>0</v>
      </c>
      <c r="G82" s="886">
        <v>0</v>
      </c>
      <c r="H82" s="887">
        <v>2</v>
      </c>
      <c r="I82" s="2698"/>
      <c r="J82" s="2698"/>
      <c r="K82" s="2699"/>
    </row>
    <row r="83" spans="2:11" ht="23.25" customHeight="1" x14ac:dyDescent="0.25">
      <c r="B83" s="889" t="s">
        <v>1053</v>
      </c>
      <c r="C83" s="890">
        <v>3</v>
      </c>
      <c r="D83" s="885">
        <v>0</v>
      </c>
      <c r="E83" s="885">
        <v>0</v>
      </c>
      <c r="F83" s="885">
        <v>0</v>
      </c>
      <c r="G83" s="886">
        <v>0</v>
      </c>
      <c r="H83" s="887">
        <v>4</v>
      </c>
      <c r="I83" s="2698"/>
      <c r="J83" s="2698"/>
      <c r="K83" s="2699"/>
    </row>
    <row r="84" spans="2:11" ht="23.25" customHeight="1" x14ac:dyDescent="0.25">
      <c r="B84" s="891" t="s">
        <v>1065</v>
      </c>
      <c r="C84" s="892"/>
      <c r="D84" s="892"/>
      <c r="E84" s="892"/>
      <c r="F84" s="892"/>
      <c r="G84" s="892"/>
      <c r="H84" s="893"/>
      <c r="I84" s="2698"/>
      <c r="J84" s="2698"/>
      <c r="K84" s="2699"/>
    </row>
    <row r="85" spans="2:11" ht="23.25" customHeight="1" x14ac:dyDescent="0.25">
      <c r="B85" s="884" t="s">
        <v>1052</v>
      </c>
      <c r="C85" s="885">
        <v>1</v>
      </c>
      <c r="D85" s="885">
        <v>0</v>
      </c>
      <c r="E85" s="885">
        <v>0</v>
      </c>
      <c r="F85" s="885">
        <v>0</v>
      </c>
      <c r="G85" s="886">
        <v>0</v>
      </c>
      <c r="H85" s="887">
        <v>2</v>
      </c>
      <c r="I85" s="2698"/>
      <c r="J85" s="2698"/>
      <c r="K85" s="2699"/>
    </row>
    <row r="86" spans="2:11" ht="23.25" customHeight="1" x14ac:dyDescent="0.25">
      <c r="B86" s="894" t="s">
        <v>1053</v>
      </c>
      <c r="C86" s="888">
        <v>2</v>
      </c>
      <c r="D86" s="885">
        <v>0</v>
      </c>
      <c r="E86" s="885">
        <v>0</v>
      </c>
      <c r="F86" s="885">
        <v>0</v>
      </c>
      <c r="G86" s="886">
        <v>0</v>
      </c>
      <c r="H86" s="887">
        <v>4</v>
      </c>
      <c r="I86" s="2701"/>
      <c r="J86" s="2701"/>
      <c r="K86" s="2702"/>
    </row>
    <row r="87" spans="2:11" ht="23.25" customHeight="1" x14ac:dyDescent="0.25">
      <c r="B87" s="2706" t="s">
        <v>1068</v>
      </c>
      <c r="C87" s="2707"/>
      <c r="D87" s="2707"/>
      <c r="E87" s="2707"/>
      <c r="F87" s="2707"/>
      <c r="G87" s="2707"/>
      <c r="H87" s="2707"/>
      <c r="I87" s="2707"/>
      <c r="J87" s="2707"/>
      <c r="K87" s="2708"/>
    </row>
    <row r="88" spans="2:11" ht="23.25" customHeight="1" x14ac:dyDescent="0.25">
      <c r="B88" s="884" t="s">
        <v>1049</v>
      </c>
      <c r="C88" s="885">
        <v>0</v>
      </c>
      <c r="D88" s="885">
        <v>0</v>
      </c>
      <c r="E88" s="885">
        <v>0</v>
      </c>
      <c r="F88" s="885">
        <v>0</v>
      </c>
      <c r="G88" s="886">
        <v>0</v>
      </c>
      <c r="H88" s="887">
        <v>2</v>
      </c>
      <c r="I88" s="2695" t="s">
        <v>1069</v>
      </c>
      <c r="J88" s="2695"/>
      <c r="K88" s="2696"/>
    </row>
    <row r="89" spans="2:11" ht="23.25" customHeight="1" x14ac:dyDescent="0.25">
      <c r="B89" s="884" t="s">
        <v>1051</v>
      </c>
      <c r="C89" s="885">
        <v>0</v>
      </c>
      <c r="D89" s="885">
        <v>0</v>
      </c>
      <c r="E89" s="885">
        <v>1</v>
      </c>
      <c r="F89" s="885">
        <v>0</v>
      </c>
      <c r="G89" s="886">
        <v>0</v>
      </c>
      <c r="H89" s="887">
        <v>2</v>
      </c>
      <c r="I89" s="2698"/>
      <c r="J89" s="2698"/>
      <c r="K89" s="2699"/>
    </row>
    <row r="90" spans="2:11" ht="23.25" customHeight="1" x14ac:dyDescent="0.25">
      <c r="B90" s="884" t="s">
        <v>1052</v>
      </c>
      <c r="C90" s="885">
        <v>0</v>
      </c>
      <c r="D90" s="885">
        <v>0</v>
      </c>
      <c r="E90" s="885">
        <v>2</v>
      </c>
      <c r="F90" s="885">
        <v>0</v>
      </c>
      <c r="G90" s="886">
        <v>0</v>
      </c>
      <c r="H90" s="887">
        <v>2</v>
      </c>
      <c r="I90" s="2698"/>
      <c r="J90" s="2698"/>
      <c r="K90" s="2699"/>
    </row>
    <row r="91" spans="2:11" ht="23.25" customHeight="1" x14ac:dyDescent="0.25">
      <c r="B91" s="889" t="s">
        <v>1053</v>
      </c>
      <c r="C91" s="885">
        <v>0</v>
      </c>
      <c r="D91" s="885">
        <v>0</v>
      </c>
      <c r="E91" s="890">
        <v>0</v>
      </c>
      <c r="F91" s="885">
        <v>0</v>
      </c>
      <c r="G91" s="886">
        <v>0</v>
      </c>
      <c r="H91" s="887">
        <v>4</v>
      </c>
      <c r="I91" s="2698"/>
      <c r="J91" s="2698"/>
      <c r="K91" s="2699"/>
    </row>
    <row r="92" spans="2:11" ht="23.25" customHeight="1" x14ac:dyDescent="0.25">
      <c r="B92" s="891" t="s">
        <v>1065</v>
      </c>
      <c r="C92" s="892"/>
      <c r="D92" s="892"/>
      <c r="E92" s="892"/>
      <c r="F92" s="892"/>
      <c r="G92" s="892"/>
      <c r="H92" s="893"/>
      <c r="I92" s="2698"/>
      <c r="J92" s="2698"/>
      <c r="K92" s="2699"/>
    </row>
    <row r="93" spans="2:11" ht="23.25" customHeight="1" x14ac:dyDescent="0.25">
      <c r="B93" s="884" t="s">
        <v>1052</v>
      </c>
      <c r="C93" s="885">
        <v>0</v>
      </c>
      <c r="D93" s="885">
        <v>0</v>
      </c>
      <c r="E93" s="885">
        <v>2</v>
      </c>
      <c r="F93" s="885">
        <v>0</v>
      </c>
      <c r="G93" s="886">
        <v>0</v>
      </c>
      <c r="H93" s="887">
        <v>2</v>
      </c>
      <c r="I93" s="2698"/>
      <c r="J93" s="2698"/>
      <c r="K93" s="2699"/>
    </row>
    <row r="94" spans="2:11" ht="23.25" customHeight="1" x14ac:dyDescent="0.25">
      <c r="B94" s="894" t="s">
        <v>1053</v>
      </c>
      <c r="C94" s="885">
        <v>0</v>
      </c>
      <c r="D94" s="885">
        <v>0</v>
      </c>
      <c r="E94" s="888">
        <v>2</v>
      </c>
      <c r="F94" s="885">
        <v>0</v>
      </c>
      <c r="G94" s="886">
        <v>0</v>
      </c>
      <c r="H94" s="887">
        <v>4</v>
      </c>
      <c r="I94" s="2701"/>
      <c r="J94" s="2701"/>
      <c r="K94" s="2702"/>
    </row>
    <row r="95" spans="2:11" ht="23.25" customHeight="1" x14ac:dyDescent="0.25">
      <c r="B95" s="2706" t="s">
        <v>1070</v>
      </c>
      <c r="C95" s="2707"/>
      <c r="D95" s="2707"/>
      <c r="E95" s="2707"/>
      <c r="F95" s="2707"/>
      <c r="G95" s="2707"/>
      <c r="H95" s="2707"/>
      <c r="I95" s="2707"/>
      <c r="J95" s="2707"/>
      <c r="K95" s="2708"/>
    </row>
    <row r="96" spans="2:11" ht="23.25" customHeight="1" x14ac:dyDescent="0.25">
      <c r="B96" s="884" t="s">
        <v>1049</v>
      </c>
      <c r="C96" s="885">
        <v>0</v>
      </c>
      <c r="D96" s="885">
        <v>0</v>
      </c>
      <c r="E96" s="885">
        <v>0</v>
      </c>
      <c r="F96" s="885">
        <v>0</v>
      </c>
      <c r="G96" s="886">
        <v>0</v>
      </c>
      <c r="H96" s="887">
        <v>2</v>
      </c>
      <c r="I96" s="2695" t="s">
        <v>1071</v>
      </c>
      <c r="J96" s="2695"/>
      <c r="K96" s="2696"/>
    </row>
    <row r="97" spans="2:11" ht="23.25" customHeight="1" x14ac:dyDescent="0.25">
      <c r="B97" s="884" t="s">
        <v>1051</v>
      </c>
      <c r="C97" s="885">
        <v>0</v>
      </c>
      <c r="D97" s="885">
        <v>0</v>
      </c>
      <c r="E97" s="885">
        <v>0</v>
      </c>
      <c r="F97" s="885">
        <v>0</v>
      </c>
      <c r="G97" s="886">
        <v>0</v>
      </c>
      <c r="H97" s="887">
        <v>2</v>
      </c>
      <c r="I97" s="2698"/>
      <c r="J97" s="2698"/>
      <c r="K97" s="2699"/>
    </row>
    <row r="98" spans="2:11" ht="23.25" customHeight="1" x14ac:dyDescent="0.25">
      <c r="B98" s="884" t="s">
        <v>1052</v>
      </c>
      <c r="C98" s="885">
        <v>0</v>
      </c>
      <c r="D98" s="885">
        <v>0</v>
      </c>
      <c r="E98" s="885">
        <v>2</v>
      </c>
      <c r="F98" s="885">
        <v>0</v>
      </c>
      <c r="G98" s="886">
        <v>0</v>
      </c>
      <c r="H98" s="887">
        <v>2</v>
      </c>
      <c r="I98" s="2698"/>
      <c r="J98" s="2698"/>
      <c r="K98" s="2699"/>
    </row>
    <row r="99" spans="2:11" ht="23.25" customHeight="1" x14ac:dyDescent="0.25">
      <c r="B99" s="889" t="s">
        <v>1053</v>
      </c>
      <c r="C99" s="885">
        <v>0</v>
      </c>
      <c r="D99" s="885">
        <v>0</v>
      </c>
      <c r="E99" s="890">
        <v>1</v>
      </c>
      <c r="F99" s="885">
        <v>0</v>
      </c>
      <c r="G99" s="886">
        <v>0</v>
      </c>
      <c r="H99" s="887">
        <v>4</v>
      </c>
      <c r="I99" s="2698"/>
      <c r="J99" s="2698"/>
      <c r="K99" s="2699"/>
    </row>
    <row r="100" spans="2:11" ht="23.25" customHeight="1" x14ac:dyDescent="0.25">
      <c r="B100" s="891" t="s">
        <v>1065</v>
      </c>
      <c r="C100" s="892"/>
      <c r="D100" s="892"/>
      <c r="E100" s="892"/>
      <c r="F100" s="892"/>
      <c r="G100" s="892"/>
      <c r="H100" s="893"/>
      <c r="I100" s="2698"/>
      <c r="J100" s="2698"/>
      <c r="K100" s="2699"/>
    </row>
    <row r="101" spans="2:11" ht="23.25" customHeight="1" x14ac:dyDescent="0.25">
      <c r="B101" s="884" t="s">
        <v>1052</v>
      </c>
      <c r="C101" s="885">
        <v>0</v>
      </c>
      <c r="D101" s="885">
        <v>0</v>
      </c>
      <c r="E101" s="885">
        <v>2</v>
      </c>
      <c r="F101" s="885">
        <v>0</v>
      </c>
      <c r="G101" s="886">
        <v>0</v>
      </c>
      <c r="H101" s="887">
        <v>2</v>
      </c>
      <c r="I101" s="2698"/>
      <c r="J101" s="2698"/>
      <c r="K101" s="2699"/>
    </row>
    <row r="102" spans="2:11" ht="23.25" customHeight="1" x14ac:dyDescent="0.25">
      <c r="B102" s="894" t="s">
        <v>1053</v>
      </c>
      <c r="C102" s="885">
        <v>0</v>
      </c>
      <c r="D102" s="885">
        <v>0</v>
      </c>
      <c r="E102" s="888">
        <v>2</v>
      </c>
      <c r="F102" s="885">
        <v>0</v>
      </c>
      <c r="G102" s="886">
        <v>0</v>
      </c>
      <c r="H102" s="887">
        <v>4</v>
      </c>
      <c r="I102" s="2701"/>
      <c r="J102" s="2701"/>
      <c r="K102" s="2702"/>
    </row>
    <row r="103" spans="2:11" ht="23.25" customHeight="1" x14ac:dyDescent="0.25">
      <c r="B103" s="2706" t="s">
        <v>1072</v>
      </c>
      <c r="C103" s="2707"/>
      <c r="D103" s="2707"/>
      <c r="E103" s="2707"/>
      <c r="F103" s="2707"/>
      <c r="G103" s="2707"/>
      <c r="H103" s="2707"/>
      <c r="I103" s="2707"/>
      <c r="J103" s="2707"/>
      <c r="K103" s="2708"/>
    </row>
    <row r="104" spans="2:11" ht="23.25" customHeight="1" x14ac:dyDescent="0.25">
      <c r="B104" s="884" t="s">
        <v>1049</v>
      </c>
      <c r="C104" s="885">
        <v>0</v>
      </c>
      <c r="D104" s="885">
        <v>0</v>
      </c>
      <c r="E104" s="885">
        <v>0</v>
      </c>
      <c r="F104" s="885">
        <v>0</v>
      </c>
      <c r="G104" s="886">
        <v>0</v>
      </c>
      <c r="H104" s="887">
        <v>2</v>
      </c>
      <c r="I104" s="2695"/>
      <c r="J104" s="2695"/>
      <c r="K104" s="2696"/>
    </row>
    <row r="105" spans="2:11" ht="23.25" customHeight="1" x14ac:dyDescent="0.25">
      <c r="B105" s="884" t="s">
        <v>1051</v>
      </c>
      <c r="C105" s="885">
        <v>0</v>
      </c>
      <c r="D105" s="885">
        <v>0</v>
      </c>
      <c r="E105" s="885">
        <v>0</v>
      </c>
      <c r="F105" s="885">
        <v>1</v>
      </c>
      <c r="G105" s="886">
        <v>0</v>
      </c>
      <c r="H105" s="887">
        <v>2</v>
      </c>
      <c r="I105" s="2698"/>
      <c r="J105" s="2698"/>
      <c r="K105" s="2699"/>
    </row>
    <row r="106" spans="2:11" ht="23.25" customHeight="1" x14ac:dyDescent="0.25">
      <c r="B106" s="884" t="s">
        <v>1052</v>
      </c>
      <c r="C106" s="885">
        <v>0</v>
      </c>
      <c r="D106" s="885">
        <v>0</v>
      </c>
      <c r="E106" s="885">
        <v>0</v>
      </c>
      <c r="F106" s="885">
        <v>2</v>
      </c>
      <c r="G106" s="886">
        <v>0</v>
      </c>
      <c r="H106" s="887">
        <v>2</v>
      </c>
      <c r="I106" s="2698"/>
      <c r="J106" s="2698"/>
      <c r="K106" s="2699"/>
    </row>
    <row r="107" spans="2:11" ht="23.25" customHeight="1" x14ac:dyDescent="0.25">
      <c r="B107" s="889" t="s">
        <v>1053</v>
      </c>
      <c r="C107" s="885">
        <v>0</v>
      </c>
      <c r="D107" s="885">
        <v>0</v>
      </c>
      <c r="E107" s="885">
        <v>0</v>
      </c>
      <c r="F107" s="890">
        <v>3</v>
      </c>
      <c r="G107" s="886">
        <v>0</v>
      </c>
      <c r="H107" s="887">
        <v>4</v>
      </c>
      <c r="I107" s="2698"/>
      <c r="J107" s="2698"/>
      <c r="K107" s="2699"/>
    </row>
    <row r="108" spans="2:11" ht="23.25" customHeight="1" x14ac:dyDescent="0.25">
      <c r="B108" s="891" t="s">
        <v>1065</v>
      </c>
      <c r="C108" s="892"/>
      <c r="D108" s="892"/>
      <c r="E108" s="892"/>
      <c r="F108" s="892"/>
      <c r="G108" s="892"/>
      <c r="H108" s="893"/>
      <c r="I108" s="2698"/>
      <c r="J108" s="2698"/>
      <c r="K108" s="2699"/>
    </row>
    <row r="109" spans="2:11" ht="23.25" customHeight="1" x14ac:dyDescent="0.25">
      <c r="B109" s="884" t="s">
        <v>1052</v>
      </c>
      <c r="C109" s="885">
        <v>0</v>
      </c>
      <c r="D109" s="885">
        <v>0</v>
      </c>
      <c r="E109" s="885">
        <v>2</v>
      </c>
      <c r="F109" s="885">
        <v>2</v>
      </c>
      <c r="G109" s="886">
        <v>0</v>
      </c>
      <c r="H109" s="887">
        <v>2</v>
      </c>
      <c r="I109" s="2698"/>
      <c r="J109" s="2698"/>
      <c r="K109" s="2699"/>
    </row>
    <row r="110" spans="2:11" ht="23.25" customHeight="1" x14ac:dyDescent="0.25">
      <c r="B110" s="894" t="s">
        <v>1053</v>
      </c>
      <c r="C110" s="885">
        <v>0</v>
      </c>
      <c r="D110" s="885">
        <v>0</v>
      </c>
      <c r="E110" s="888">
        <v>2</v>
      </c>
      <c r="F110" s="888">
        <v>2</v>
      </c>
      <c r="G110" s="886">
        <v>0</v>
      </c>
      <c r="H110" s="887">
        <v>4</v>
      </c>
      <c r="I110" s="2701"/>
      <c r="J110" s="2701"/>
      <c r="K110" s="2702"/>
    </row>
    <row r="111" spans="2:11" ht="23.25" customHeight="1" x14ac:dyDescent="0.25">
      <c r="B111" s="2706" t="s">
        <v>1073</v>
      </c>
      <c r="C111" s="2707"/>
      <c r="D111" s="2707"/>
      <c r="E111" s="2707"/>
      <c r="F111" s="2707"/>
      <c r="G111" s="2707"/>
      <c r="H111" s="2707"/>
      <c r="I111" s="2707"/>
      <c r="J111" s="2707"/>
      <c r="K111" s="2708"/>
    </row>
    <row r="112" spans="2:11" ht="23.25" customHeight="1" x14ac:dyDescent="0.25">
      <c r="B112" s="884" t="s">
        <v>1049</v>
      </c>
      <c r="C112" s="885">
        <v>0</v>
      </c>
      <c r="D112" s="885">
        <v>0</v>
      </c>
      <c r="E112" s="885">
        <v>0</v>
      </c>
      <c r="F112" s="885">
        <v>0</v>
      </c>
      <c r="G112" s="886">
        <v>0</v>
      </c>
      <c r="H112" s="887">
        <v>2</v>
      </c>
      <c r="I112" s="2709"/>
      <c r="J112" s="2709"/>
      <c r="K112" s="2710"/>
    </row>
    <row r="113" spans="2:11" ht="23.25" customHeight="1" x14ac:dyDescent="0.25">
      <c r="B113" s="884" t="s">
        <v>1051</v>
      </c>
      <c r="C113" s="885">
        <v>0</v>
      </c>
      <c r="D113" s="885">
        <v>0</v>
      </c>
      <c r="E113" s="885">
        <v>0</v>
      </c>
      <c r="F113" s="885">
        <v>0</v>
      </c>
      <c r="G113" s="886">
        <v>0</v>
      </c>
      <c r="H113" s="887">
        <v>2</v>
      </c>
      <c r="I113" s="2711"/>
      <c r="J113" s="2711"/>
      <c r="K113" s="2712"/>
    </row>
    <row r="114" spans="2:11" ht="23.25" customHeight="1" x14ac:dyDescent="0.25">
      <c r="B114" s="884" t="s">
        <v>1052</v>
      </c>
      <c r="C114" s="885">
        <v>3</v>
      </c>
      <c r="D114" s="885">
        <v>3</v>
      </c>
      <c r="E114" s="885">
        <v>3</v>
      </c>
      <c r="F114" s="885">
        <v>3</v>
      </c>
      <c r="G114" s="886">
        <v>0</v>
      </c>
      <c r="H114" s="887">
        <v>1</v>
      </c>
      <c r="I114" s="2711"/>
      <c r="J114" s="2711"/>
      <c r="K114" s="2712"/>
    </row>
    <row r="115" spans="2:11" ht="23.25" customHeight="1" x14ac:dyDescent="0.25">
      <c r="B115" s="889" t="s">
        <v>1053</v>
      </c>
      <c r="C115" s="885">
        <v>0</v>
      </c>
      <c r="D115" s="885">
        <v>0</v>
      </c>
      <c r="E115" s="885">
        <v>0</v>
      </c>
      <c r="F115" s="890">
        <v>2</v>
      </c>
      <c r="G115" s="886">
        <v>0</v>
      </c>
      <c r="H115" s="887">
        <v>4</v>
      </c>
      <c r="I115" s="2711"/>
      <c r="J115" s="2711"/>
      <c r="K115" s="2712"/>
    </row>
    <row r="116" spans="2:11" ht="23.25" customHeight="1" x14ac:dyDescent="0.25">
      <c r="B116" s="891" t="s">
        <v>1065</v>
      </c>
      <c r="C116" s="892"/>
      <c r="D116" s="892"/>
      <c r="E116" s="892"/>
      <c r="F116" s="892"/>
      <c r="G116" s="892"/>
      <c r="H116" s="893"/>
      <c r="I116" s="2711"/>
      <c r="J116" s="2711"/>
      <c r="K116" s="2712"/>
    </row>
    <row r="117" spans="2:11" ht="23.25" customHeight="1" x14ac:dyDescent="0.25">
      <c r="B117" s="884" t="s">
        <v>1052</v>
      </c>
      <c r="C117" s="885">
        <v>3</v>
      </c>
      <c r="D117" s="885">
        <v>3</v>
      </c>
      <c r="E117" s="885">
        <v>3</v>
      </c>
      <c r="F117" s="885">
        <v>3</v>
      </c>
      <c r="G117" s="886">
        <v>0</v>
      </c>
      <c r="H117" s="887">
        <v>1</v>
      </c>
      <c r="I117" s="2711"/>
      <c r="J117" s="2711"/>
      <c r="K117" s="2712"/>
    </row>
    <row r="118" spans="2:11" ht="23.25" customHeight="1" x14ac:dyDescent="0.25">
      <c r="B118" s="894" t="s">
        <v>1053</v>
      </c>
      <c r="C118" s="885">
        <v>0</v>
      </c>
      <c r="D118" s="885">
        <v>0</v>
      </c>
      <c r="E118" s="885">
        <v>0</v>
      </c>
      <c r="F118" s="888">
        <v>1</v>
      </c>
      <c r="G118" s="886">
        <v>0</v>
      </c>
      <c r="H118" s="887">
        <v>4</v>
      </c>
      <c r="I118" s="2713"/>
      <c r="J118" s="2713"/>
      <c r="K118" s="2714"/>
    </row>
    <row r="119" spans="2:11" ht="23.25" customHeight="1" x14ac:dyDescent="0.25">
      <c r="B119" s="2715" t="s">
        <v>1197</v>
      </c>
      <c r="C119" s="2716"/>
      <c r="D119" s="2716"/>
      <c r="E119" s="2716"/>
      <c r="F119" s="2716"/>
      <c r="G119" s="2716"/>
      <c r="H119" s="2716"/>
      <c r="I119" s="1060"/>
      <c r="J119" s="1060"/>
      <c r="K119" s="1061"/>
    </row>
    <row r="120" spans="2:11" ht="23.25" customHeight="1" x14ac:dyDescent="0.25">
      <c r="B120" s="884" t="s">
        <v>1049</v>
      </c>
      <c r="C120" s="885">
        <v>0</v>
      </c>
      <c r="D120" s="885">
        <v>0</v>
      </c>
      <c r="E120" s="885">
        <v>0</v>
      </c>
      <c r="F120" s="885">
        <v>0</v>
      </c>
      <c r="G120" s="886">
        <v>0</v>
      </c>
      <c r="H120" s="887">
        <v>2</v>
      </c>
      <c r="I120" s="2709"/>
      <c r="J120" s="2709"/>
      <c r="K120" s="2710"/>
    </row>
    <row r="121" spans="2:11" ht="23.25" customHeight="1" x14ac:dyDescent="0.25">
      <c r="B121" s="884" t="s">
        <v>1051</v>
      </c>
      <c r="C121" s="885">
        <v>0</v>
      </c>
      <c r="D121" s="885">
        <v>0</v>
      </c>
      <c r="E121" s="885">
        <v>0</v>
      </c>
      <c r="F121" s="885">
        <v>0</v>
      </c>
      <c r="G121" s="886">
        <v>0</v>
      </c>
      <c r="H121" s="887">
        <v>2</v>
      </c>
      <c r="I121" s="2711"/>
      <c r="J121" s="2711"/>
      <c r="K121" s="2712"/>
    </row>
    <row r="122" spans="2:11" ht="23.25" customHeight="1" x14ac:dyDescent="0.25">
      <c r="B122" s="884" t="s">
        <v>1052</v>
      </c>
      <c r="C122" s="885">
        <v>0</v>
      </c>
      <c r="D122" s="885">
        <v>0</v>
      </c>
      <c r="E122" s="885">
        <v>0</v>
      </c>
      <c r="F122" s="885">
        <v>0</v>
      </c>
      <c r="G122" s="886">
        <v>0</v>
      </c>
      <c r="H122" s="887">
        <v>1</v>
      </c>
      <c r="I122" s="2711"/>
      <c r="J122" s="2711"/>
      <c r="K122" s="2712"/>
    </row>
    <row r="123" spans="2:11" ht="23.25" customHeight="1" x14ac:dyDescent="0.25">
      <c r="B123" s="889" t="s">
        <v>1053</v>
      </c>
      <c r="C123" s="885">
        <v>0</v>
      </c>
      <c r="D123" s="885">
        <v>0</v>
      </c>
      <c r="E123" s="885">
        <v>0</v>
      </c>
      <c r="F123" s="890">
        <v>2</v>
      </c>
      <c r="G123" s="886">
        <v>0</v>
      </c>
      <c r="H123" s="887">
        <v>4</v>
      </c>
      <c r="I123" s="2711"/>
      <c r="J123" s="2711"/>
      <c r="K123" s="2712"/>
    </row>
    <row r="124" spans="2:11" ht="23.25" customHeight="1" x14ac:dyDescent="0.25">
      <c r="B124" s="891" t="s">
        <v>1065</v>
      </c>
      <c r="C124" s="892"/>
      <c r="D124" s="892"/>
      <c r="E124" s="892"/>
      <c r="F124" s="892"/>
      <c r="G124" s="892"/>
      <c r="H124" s="893"/>
      <c r="I124" s="2711"/>
      <c r="J124" s="2711"/>
      <c r="K124" s="2712"/>
    </row>
    <row r="125" spans="2:11" ht="23.25" customHeight="1" x14ac:dyDescent="0.25">
      <c r="B125" s="894" t="s">
        <v>1053</v>
      </c>
      <c r="C125" s="885">
        <v>0</v>
      </c>
      <c r="D125" s="885">
        <v>0</v>
      </c>
      <c r="E125" s="885">
        <v>0</v>
      </c>
      <c r="F125" s="888">
        <v>1</v>
      </c>
      <c r="G125" s="886">
        <v>0</v>
      </c>
      <c r="H125" s="887">
        <v>4</v>
      </c>
      <c r="I125" s="2713"/>
      <c r="J125" s="2713"/>
      <c r="K125" s="2714"/>
    </row>
    <row r="126" spans="2:11" ht="23.25" customHeight="1" x14ac:dyDescent="0.25"/>
    <row r="127" spans="2:11" ht="23.25" customHeight="1" x14ac:dyDescent="0.25">
      <c r="B127" s="900" t="s">
        <v>1074</v>
      </c>
    </row>
    <row r="128" spans="2:11" ht="3" customHeight="1" x14ac:dyDescent="0.25"/>
    <row r="129" spans="1:12" ht="22.35" customHeight="1" x14ac:dyDescent="0.25">
      <c r="B129" s="2706" t="s">
        <v>1075</v>
      </c>
      <c r="C129" s="2707"/>
      <c r="D129" s="2707"/>
      <c r="E129" s="2707"/>
      <c r="F129" s="2707"/>
      <c r="G129" s="2707"/>
      <c r="H129" s="2707"/>
      <c r="I129" s="2707"/>
      <c r="J129" s="2707"/>
      <c r="K129" s="2708"/>
    </row>
    <row r="130" spans="1:12" ht="22.35" customHeight="1" x14ac:dyDescent="0.25">
      <c r="B130" s="889" t="s">
        <v>1049</v>
      </c>
      <c r="C130" s="890">
        <v>0</v>
      </c>
      <c r="D130" s="885">
        <v>3</v>
      </c>
      <c r="E130" s="890">
        <v>0</v>
      </c>
      <c r="F130" s="890">
        <v>0</v>
      </c>
      <c r="G130" s="886">
        <v>0</v>
      </c>
      <c r="H130" s="887">
        <v>4</v>
      </c>
      <c r="I130" s="2694" t="s">
        <v>1099</v>
      </c>
      <c r="J130" s="2695"/>
      <c r="K130" s="2696"/>
    </row>
    <row r="131" spans="1:12" ht="22.35" customHeight="1" x14ac:dyDescent="0.25">
      <c r="B131" s="2703" t="s">
        <v>1076</v>
      </c>
      <c r="C131" s="2704"/>
      <c r="D131" s="2704"/>
      <c r="E131" s="2704"/>
      <c r="F131" s="2704"/>
      <c r="G131" s="2704"/>
      <c r="H131" s="2705"/>
      <c r="I131" s="2697"/>
      <c r="J131" s="2698"/>
      <c r="K131" s="2699"/>
    </row>
    <row r="132" spans="1:12" ht="22.35" customHeight="1" x14ac:dyDescent="0.25">
      <c r="B132" s="884" t="s">
        <v>1052</v>
      </c>
      <c r="C132" s="885">
        <v>3</v>
      </c>
      <c r="D132" s="885">
        <v>3</v>
      </c>
      <c r="E132" s="885">
        <v>3</v>
      </c>
      <c r="F132" s="885">
        <v>3</v>
      </c>
      <c r="G132" s="886">
        <v>0</v>
      </c>
      <c r="H132" s="887">
        <v>1</v>
      </c>
      <c r="I132" s="2697"/>
      <c r="J132" s="2698"/>
      <c r="K132" s="2699"/>
    </row>
    <row r="133" spans="1:12" ht="22.35" customHeight="1" x14ac:dyDescent="0.25">
      <c r="B133" s="2703" t="s">
        <v>1077</v>
      </c>
      <c r="C133" s="2704"/>
      <c r="D133" s="2704"/>
      <c r="E133" s="2704"/>
      <c r="F133" s="2704"/>
      <c r="G133" s="2704"/>
      <c r="H133" s="2705"/>
      <c r="I133" s="2697"/>
      <c r="J133" s="2698"/>
      <c r="K133" s="2699"/>
    </row>
    <row r="134" spans="1:12" ht="22.35" customHeight="1" x14ac:dyDescent="0.25">
      <c r="B134" s="884" t="s">
        <v>1052</v>
      </c>
      <c r="C134" s="885">
        <v>0</v>
      </c>
      <c r="D134" s="885" t="s">
        <v>1078</v>
      </c>
      <c r="E134" s="885">
        <v>0</v>
      </c>
      <c r="F134" s="885">
        <v>0</v>
      </c>
      <c r="G134" s="886">
        <v>0</v>
      </c>
      <c r="H134" s="887">
        <v>1</v>
      </c>
      <c r="I134" s="2700"/>
      <c r="J134" s="2701"/>
      <c r="K134" s="2702"/>
    </row>
    <row r="135" spans="1:12" ht="23.25" customHeight="1" x14ac:dyDescent="0.25"/>
    <row r="136" spans="1:12" ht="23.25" customHeight="1" x14ac:dyDescent="0.25">
      <c r="B136" s="2706" t="s">
        <v>1079</v>
      </c>
      <c r="C136" s="2707"/>
      <c r="D136" s="2707"/>
      <c r="E136" s="2707"/>
      <c r="F136" s="2707"/>
      <c r="G136" s="2707"/>
      <c r="H136" s="2707"/>
      <c r="I136" s="2707"/>
      <c r="J136" s="2707"/>
      <c r="K136" s="2708"/>
    </row>
    <row r="137" spans="1:12" ht="23.25" customHeight="1" x14ac:dyDescent="0.25">
      <c r="B137" s="889" t="s">
        <v>1049</v>
      </c>
      <c r="C137" s="890">
        <v>0</v>
      </c>
      <c r="D137" s="885">
        <v>3</v>
      </c>
      <c r="E137" s="885">
        <v>3</v>
      </c>
      <c r="F137" s="890">
        <v>0</v>
      </c>
      <c r="G137" s="886">
        <v>0</v>
      </c>
      <c r="H137" s="887">
        <v>4</v>
      </c>
      <c r="I137" s="2694" t="s">
        <v>1097</v>
      </c>
      <c r="J137" s="2695"/>
      <c r="K137" s="2696"/>
    </row>
    <row r="138" spans="1:12" ht="22.35" customHeight="1" x14ac:dyDescent="0.25">
      <c r="B138" s="2703" t="s">
        <v>1076</v>
      </c>
      <c r="C138" s="2704"/>
      <c r="D138" s="2704"/>
      <c r="E138" s="2704"/>
      <c r="F138" s="2704"/>
      <c r="G138" s="2704"/>
      <c r="H138" s="2705"/>
      <c r="I138" s="2697"/>
      <c r="J138" s="2698"/>
      <c r="K138" s="2699"/>
    </row>
    <row r="139" spans="1:12" ht="22.35" customHeight="1" x14ac:dyDescent="0.25">
      <c r="A139" s="779"/>
      <c r="B139" s="884" t="s">
        <v>1052</v>
      </c>
      <c r="C139" s="885">
        <v>3</v>
      </c>
      <c r="D139" s="885">
        <v>3</v>
      </c>
      <c r="E139" s="885">
        <v>3</v>
      </c>
      <c r="F139" s="885">
        <v>3</v>
      </c>
      <c r="G139" s="886">
        <v>0</v>
      </c>
      <c r="H139" s="887">
        <v>1</v>
      </c>
      <c r="I139" s="2697"/>
      <c r="J139" s="2698"/>
      <c r="K139" s="2699"/>
      <c r="L139" s="895"/>
    </row>
    <row r="140" spans="1:12" ht="22.35" customHeight="1" x14ac:dyDescent="0.25">
      <c r="B140" s="2703" t="s">
        <v>1080</v>
      </c>
      <c r="C140" s="2704"/>
      <c r="D140" s="2704"/>
      <c r="E140" s="2704"/>
      <c r="F140" s="2704"/>
      <c r="G140" s="2704"/>
      <c r="H140" s="2705"/>
      <c r="I140" s="2697"/>
      <c r="J140" s="2698"/>
      <c r="K140" s="2699"/>
    </row>
    <row r="141" spans="1:12" ht="22.35" customHeight="1" x14ac:dyDescent="0.25">
      <c r="B141" s="884" t="s">
        <v>1052</v>
      </c>
      <c r="C141" s="885">
        <v>0</v>
      </c>
      <c r="D141" s="885" t="s">
        <v>1078</v>
      </c>
      <c r="E141" s="885" t="s">
        <v>1078</v>
      </c>
      <c r="F141" s="885">
        <v>0</v>
      </c>
      <c r="G141" s="886">
        <v>0</v>
      </c>
      <c r="H141" s="887">
        <v>1</v>
      </c>
      <c r="I141" s="2700"/>
      <c r="J141" s="2701"/>
      <c r="K141" s="2702"/>
    </row>
    <row r="142" spans="1:12" ht="23.25" customHeight="1" x14ac:dyDescent="0.25"/>
    <row r="143" spans="1:12" ht="23.25" customHeight="1" x14ac:dyDescent="0.25">
      <c r="B143" s="2706" t="s">
        <v>1081</v>
      </c>
      <c r="C143" s="2707"/>
      <c r="D143" s="2707"/>
      <c r="E143" s="2707"/>
      <c r="F143" s="2707"/>
      <c r="G143" s="2707"/>
      <c r="H143" s="2707"/>
      <c r="I143" s="2707"/>
      <c r="J143" s="2707"/>
      <c r="K143" s="2708"/>
    </row>
    <row r="144" spans="1:12" ht="23.25" customHeight="1" x14ac:dyDescent="0.25">
      <c r="B144" s="889" t="s">
        <v>1049</v>
      </c>
      <c r="C144" s="890">
        <v>0</v>
      </c>
      <c r="D144" s="885">
        <v>3</v>
      </c>
      <c r="E144" s="885">
        <v>3</v>
      </c>
      <c r="F144" s="885">
        <v>3</v>
      </c>
      <c r="G144" s="886">
        <v>0</v>
      </c>
      <c r="H144" s="887">
        <v>4</v>
      </c>
      <c r="I144" s="2694" t="s">
        <v>1098</v>
      </c>
      <c r="J144" s="2695"/>
      <c r="K144" s="2696"/>
    </row>
    <row r="145" spans="2:11" ht="23.25" customHeight="1" x14ac:dyDescent="0.25">
      <c r="B145" s="2703" t="s">
        <v>1082</v>
      </c>
      <c r="C145" s="2704"/>
      <c r="D145" s="2704"/>
      <c r="E145" s="2704"/>
      <c r="F145" s="2704"/>
      <c r="G145" s="2704"/>
      <c r="H145" s="2705"/>
      <c r="I145" s="2697"/>
      <c r="J145" s="2698"/>
      <c r="K145" s="2699"/>
    </row>
    <row r="146" spans="2:11" ht="23.25" customHeight="1" x14ac:dyDescent="0.25">
      <c r="B146" s="884" t="s">
        <v>1052</v>
      </c>
      <c r="C146" s="885">
        <v>3</v>
      </c>
      <c r="D146" s="885">
        <v>3</v>
      </c>
      <c r="E146" s="885">
        <v>3</v>
      </c>
      <c r="F146" s="885">
        <v>3</v>
      </c>
      <c r="G146" s="886">
        <v>0</v>
      </c>
      <c r="H146" s="887">
        <v>1</v>
      </c>
      <c r="I146" s="2697"/>
      <c r="J146" s="2698"/>
      <c r="K146" s="2699"/>
    </row>
    <row r="147" spans="2:11" ht="23.25" customHeight="1" x14ac:dyDescent="0.25">
      <c r="B147" s="2703" t="s">
        <v>1083</v>
      </c>
      <c r="C147" s="2704"/>
      <c r="D147" s="2704"/>
      <c r="E147" s="2704"/>
      <c r="F147" s="2704"/>
      <c r="G147" s="2704"/>
      <c r="H147" s="2705"/>
      <c r="I147" s="2697"/>
      <c r="J147" s="2698"/>
      <c r="K147" s="2699"/>
    </row>
    <row r="148" spans="2:11" ht="23.25" customHeight="1" x14ac:dyDescent="0.25">
      <c r="B148" s="884" t="s">
        <v>1052</v>
      </c>
      <c r="C148" s="885">
        <v>0</v>
      </c>
      <c r="D148" s="885" t="s">
        <v>1078</v>
      </c>
      <c r="E148" s="885" t="s">
        <v>1078</v>
      </c>
      <c r="F148" s="885" t="s">
        <v>1078</v>
      </c>
      <c r="G148" s="886">
        <v>0</v>
      </c>
      <c r="H148" s="887">
        <v>1</v>
      </c>
      <c r="I148" s="2700"/>
      <c r="J148" s="2701"/>
      <c r="K148" s="2702"/>
    </row>
    <row r="149" spans="2:11" ht="23.25" customHeight="1" x14ac:dyDescent="0.25"/>
  </sheetData>
  <sheetProtection algorithmName="SHA-512" hashValue="GM0xfZLMZSWR+c1Wz4bn+xCrPfY9ZBw3hN0TAN2fB2BUT+yrrL4RFonMvf5JN1odqFE7ases1kpH9kTNL/nLqw==" saltValue="hjGKK8NXxuBBMqzEBh/jOQ==" spinCount="100000" sheet="1" objects="1" scenarios="1"/>
  <customSheetViews>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H10:I10"/>
    <mergeCell ref="I15:K15"/>
    <mergeCell ref="I24:K27"/>
    <mergeCell ref="I17:K17"/>
    <mergeCell ref="B18:K18"/>
    <mergeCell ref="I19:K22"/>
    <mergeCell ref="B23:K23"/>
    <mergeCell ref="I54:K56"/>
    <mergeCell ref="B28:K28"/>
    <mergeCell ref="I29:K32"/>
    <mergeCell ref="B33:K33"/>
    <mergeCell ref="I34:K38"/>
    <mergeCell ref="B39:K39"/>
    <mergeCell ref="I40:K44"/>
    <mergeCell ref="B45:K45"/>
    <mergeCell ref="I46:K48"/>
    <mergeCell ref="B49:K49"/>
    <mergeCell ref="I50:K52"/>
    <mergeCell ref="B53:K53"/>
    <mergeCell ref="I96:K102"/>
    <mergeCell ref="B57:K57"/>
    <mergeCell ref="I58:K60"/>
    <mergeCell ref="B63:K63"/>
    <mergeCell ref="I64:K70"/>
    <mergeCell ref="B71:K71"/>
    <mergeCell ref="I72:K78"/>
    <mergeCell ref="B79:K79"/>
    <mergeCell ref="I80:K86"/>
    <mergeCell ref="B87:K87"/>
    <mergeCell ref="I88:K94"/>
    <mergeCell ref="B95:K95"/>
    <mergeCell ref="B103:K103"/>
    <mergeCell ref="I104:K110"/>
    <mergeCell ref="B111:K111"/>
    <mergeCell ref="I112:K118"/>
    <mergeCell ref="B129:K129"/>
    <mergeCell ref="B119:H119"/>
    <mergeCell ref="I120:K125"/>
    <mergeCell ref="I144:K148"/>
    <mergeCell ref="B145:H145"/>
    <mergeCell ref="B147:H147"/>
    <mergeCell ref="I130:K134"/>
    <mergeCell ref="B131:H131"/>
    <mergeCell ref="B133:H133"/>
    <mergeCell ref="B136:K136"/>
    <mergeCell ref="I137:K141"/>
    <mergeCell ref="B138:H138"/>
    <mergeCell ref="B140:H140"/>
    <mergeCell ref="B143:K143"/>
  </mergeCells>
  <hyperlinks>
    <hyperlink ref="H10" location="Inhalt!A1" display="Zurück zum Inhaltsverzeichnis" xr:uid="{00000000-0004-0000-3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8"/>
  <dimension ref="A1:I100"/>
  <sheetViews>
    <sheetView showGridLines="0" zoomScaleSheetLayoutView="100" workbookViewId="0">
      <selection activeCell="C15" sqref="C15:C70"/>
    </sheetView>
  </sheetViews>
  <sheetFormatPr defaultColWidth="9.140625" defaultRowHeight="15" x14ac:dyDescent="0.25"/>
  <cols>
    <col min="1" max="1" width="1.140625" style="178" customWidth="1"/>
    <col min="2" max="2" width="13.5703125" style="178" customWidth="1"/>
    <col min="3" max="3" width="123.5703125" style="178" customWidth="1"/>
    <col min="4" max="16384" width="9.140625" style="178"/>
  </cols>
  <sheetData>
    <row r="1" spans="1:9" x14ac:dyDescent="0.25">
      <c r="A1" s="602"/>
      <c r="B1" s="602"/>
      <c r="C1" s="602"/>
      <c r="D1" s="602"/>
      <c r="E1" s="602"/>
      <c r="F1" s="602"/>
      <c r="G1" s="602"/>
      <c r="H1" s="602"/>
      <c r="I1" s="602"/>
    </row>
    <row r="2" spans="1:9" x14ac:dyDescent="0.25">
      <c r="A2" s="602"/>
      <c r="B2" s="602"/>
      <c r="C2" s="602"/>
      <c r="D2" s="602"/>
      <c r="E2" s="602"/>
      <c r="F2" s="602"/>
      <c r="G2" s="602"/>
      <c r="H2" s="602"/>
      <c r="I2" s="602"/>
    </row>
    <row r="3" spans="1:9" s="93" customFormat="1" ht="18" x14ac:dyDescent="0.25">
      <c r="A3" s="340"/>
      <c r="B3" s="78" t="s">
        <v>1031</v>
      </c>
      <c r="C3" s="612"/>
      <c r="D3" s="612"/>
      <c r="E3" s="612"/>
      <c r="F3" s="612"/>
      <c r="G3" s="612"/>
      <c r="H3" s="612"/>
      <c r="I3" s="612"/>
    </row>
    <row r="4" spans="1:9" s="93" customFormat="1" ht="14.25" x14ac:dyDescent="0.2">
      <c r="A4" s="340"/>
      <c r="B4" s="353" t="s">
        <v>725</v>
      </c>
      <c r="C4" s="614"/>
      <c r="D4" s="612"/>
      <c r="E4" s="612"/>
      <c r="F4" s="612"/>
      <c r="G4" s="612"/>
      <c r="H4" s="612"/>
      <c r="I4" s="612"/>
    </row>
    <row r="5" spans="1:9" s="93" customFormat="1" ht="15.75" x14ac:dyDescent="0.2">
      <c r="A5" s="340"/>
      <c r="B5" s="8"/>
      <c r="C5" s="614"/>
      <c r="D5" s="107"/>
      <c r="E5" s="107"/>
      <c r="F5" s="612"/>
      <c r="G5" s="612"/>
      <c r="H5" s="107"/>
      <c r="I5" s="107"/>
    </row>
    <row r="6" spans="1:9" s="93" customFormat="1" ht="14.25" x14ac:dyDescent="0.2">
      <c r="A6" s="340"/>
      <c r="B6" s="612"/>
      <c r="C6" s="615"/>
      <c r="D6" s="107"/>
      <c r="E6" s="107"/>
      <c r="F6" s="612"/>
      <c r="G6" s="612"/>
      <c r="H6" s="107"/>
      <c r="I6" s="107"/>
    </row>
    <row r="7" spans="1:9" s="108" customFormat="1" ht="15.75" x14ac:dyDescent="0.2">
      <c r="B7" s="8" t="s">
        <v>815</v>
      </c>
      <c r="C7" s="616"/>
      <c r="D7" s="107"/>
      <c r="E7" s="107"/>
      <c r="F7" s="613"/>
      <c r="G7" s="613"/>
      <c r="H7" s="107"/>
      <c r="I7" s="107"/>
    </row>
    <row r="8" spans="1:9" s="93" customFormat="1" ht="14.25" x14ac:dyDescent="0.2">
      <c r="A8" s="340"/>
      <c r="B8" s="10"/>
      <c r="C8" s="615"/>
      <c r="D8" s="107"/>
      <c r="E8" s="107"/>
      <c r="F8" s="612"/>
      <c r="G8" s="612"/>
      <c r="H8" s="107"/>
      <c r="I8" s="107"/>
    </row>
    <row r="9" spans="1:9" s="93" customFormat="1" ht="14.25" x14ac:dyDescent="0.2">
      <c r="A9" s="340"/>
      <c r="B9" s="612"/>
      <c r="C9" s="615" t="str">
        <f>Inhalt!$C$7</f>
        <v>V. OncoBox: L1.1.1 (211126)</v>
      </c>
      <c r="D9" s="612"/>
      <c r="E9" s="612"/>
      <c r="F9" s="612"/>
      <c r="G9" s="612"/>
      <c r="H9" s="612"/>
      <c r="I9" s="612"/>
    </row>
    <row r="10" spans="1:9" s="93" customFormat="1" ht="14.25" x14ac:dyDescent="0.2">
      <c r="A10" s="340"/>
      <c r="B10" s="612"/>
      <c r="C10" s="615" t="str">
        <f>Inhalt!$C$8</f>
        <v>V. Spezifikation: L1.1.1 (211126)</v>
      </c>
      <c r="D10" s="612"/>
      <c r="E10" s="612"/>
      <c r="F10" s="612"/>
      <c r="G10" s="612"/>
      <c r="H10" s="612"/>
      <c r="I10" s="612"/>
    </row>
    <row r="11" spans="1:9" s="93" customFormat="1" ht="14.25" x14ac:dyDescent="0.2">
      <c r="A11" s="340"/>
      <c r="B11" s="612"/>
      <c r="C11" s="626" t="s">
        <v>708</v>
      </c>
      <c r="D11" s="612"/>
      <c r="E11" s="612"/>
      <c r="F11" s="612"/>
      <c r="G11" s="612"/>
      <c r="H11" s="612"/>
      <c r="I11" s="612"/>
    </row>
    <row r="12" spans="1:9" s="635" customFormat="1" ht="14.25" x14ac:dyDescent="0.2">
      <c r="C12" s="624"/>
    </row>
    <row r="13" spans="1:9" s="635" customFormat="1" ht="14.25" x14ac:dyDescent="0.2">
      <c r="C13" s="628" t="s">
        <v>1013</v>
      </c>
    </row>
    <row r="14" spans="1:9" x14ac:dyDescent="0.25">
      <c r="A14" s="610"/>
      <c r="B14" s="179"/>
      <c r="C14" s="179"/>
      <c r="D14" s="610"/>
      <c r="E14" s="610"/>
      <c r="F14" s="610"/>
      <c r="G14" s="610"/>
      <c r="H14" s="610"/>
      <c r="I14" s="610"/>
    </row>
    <row r="15" spans="1:9" x14ac:dyDescent="0.25">
      <c r="A15" s="610"/>
      <c r="B15" s="618" t="s">
        <v>626</v>
      </c>
      <c r="C15" s="618" t="s">
        <v>622</v>
      </c>
      <c r="D15" s="610"/>
      <c r="E15" s="610"/>
      <c r="F15" s="610"/>
      <c r="G15" s="610"/>
      <c r="H15" s="610"/>
      <c r="I15" s="610"/>
    </row>
    <row r="16" spans="1:9" x14ac:dyDescent="0.25">
      <c r="A16" s="610"/>
      <c r="B16" s="1051"/>
      <c r="C16" s="620" t="s">
        <v>623</v>
      </c>
      <c r="D16" s="610"/>
      <c r="E16" s="610"/>
      <c r="F16" s="610"/>
      <c r="G16" s="610"/>
      <c r="H16" s="610"/>
      <c r="I16" s="610"/>
    </row>
    <row r="17" spans="1:9" x14ac:dyDescent="0.25">
      <c r="A17" s="610"/>
      <c r="B17" s="2743" t="s">
        <v>786</v>
      </c>
      <c r="C17" s="1051" t="s">
        <v>1086</v>
      </c>
      <c r="D17" s="610"/>
      <c r="E17" s="610"/>
      <c r="F17" s="610"/>
      <c r="G17" s="610"/>
      <c r="H17" s="610"/>
      <c r="I17" s="610"/>
    </row>
    <row r="18" spans="1:9" x14ac:dyDescent="0.25">
      <c r="A18" s="610"/>
      <c r="B18" s="2744"/>
      <c r="C18" s="1051" t="s">
        <v>787</v>
      </c>
      <c r="D18" s="610"/>
      <c r="E18" s="610"/>
      <c r="F18" s="610"/>
      <c r="G18" s="610"/>
      <c r="H18" s="610"/>
      <c r="I18" s="610"/>
    </row>
    <row r="19" spans="1:9" x14ac:dyDescent="0.25">
      <c r="A19" s="610"/>
      <c r="B19" s="1051" t="s">
        <v>788</v>
      </c>
      <c r="C19" s="1051" t="s">
        <v>789</v>
      </c>
      <c r="D19" s="610"/>
      <c r="E19" s="610"/>
      <c r="F19" s="610"/>
      <c r="G19" s="610"/>
      <c r="H19" s="610"/>
      <c r="I19" s="610"/>
    </row>
    <row r="20" spans="1:9" ht="13.5" customHeight="1" x14ac:dyDescent="0.25">
      <c r="A20" s="610"/>
      <c r="B20" s="2743" t="s">
        <v>790</v>
      </c>
      <c r="C20" s="2739" t="s">
        <v>1087</v>
      </c>
      <c r="D20" s="610"/>
      <c r="E20" s="610"/>
      <c r="F20" s="610"/>
      <c r="G20" s="610"/>
      <c r="H20" s="610"/>
      <c r="I20" s="610"/>
    </row>
    <row r="21" spans="1:9" ht="3.75" customHeight="1" x14ac:dyDescent="0.25">
      <c r="A21" s="610"/>
      <c r="B21" s="2745"/>
      <c r="C21" s="2740"/>
      <c r="D21" s="610"/>
      <c r="E21" s="610"/>
      <c r="F21" s="610"/>
      <c r="G21" s="610"/>
      <c r="H21" s="610"/>
      <c r="I21" s="610"/>
    </row>
    <row r="22" spans="1:9" x14ac:dyDescent="0.25">
      <c r="A22" s="610"/>
      <c r="B22" s="2745"/>
      <c r="C22" s="1051" t="s">
        <v>627</v>
      </c>
      <c r="D22" s="610"/>
      <c r="E22" s="610"/>
      <c r="F22" s="610"/>
      <c r="G22" s="610"/>
      <c r="H22" s="610"/>
      <c r="I22" s="610"/>
    </row>
    <row r="23" spans="1:9" x14ac:dyDescent="0.25">
      <c r="A23" s="610"/>
      <c r="B23" s="2744"/>
      <c r="C23" s="1051" t="s">
        <v>794</v>
      </c>
      <c r="D23" s="610"/>
      <c r="E23" s="610"/>
      <c r="F23" s="610"/>
      <c r="G23" s="610"/>
      <c r="H23" s="610"/>
      <c r="I23" s="610"/>
    </row>
    <row r="24" spans="1:9" x14ac:dyDescent="0.25">
      <c r="A24" s="602"/>
      <c r="B24" s="2741" t="s">
        <v>791</v>
      </c>
      <c r="C24" s="619" t="s">
        <v>1088</v>
      </c>
      <c r="D24" s="602"/>
      <c r="E24" s="602"/>
      <c r="F24" s="602"/>
      <c r="G24" s="602"/>
      <c r="H24" s="602"/>
      <c r="I24" s="602"/>
    </row>
    <row r="25" spans="1:9" x14ac:dyDescent="0.25">
      <c r="A25" s="602"/>
      <c r="B25" s="2741"/>
      <c r="C25" s="619" t="s">
        <v>792</v>
      </c>
      <c r="D25" s="602"/>
      <c r="E25" s="602"/>
      <c r="F25" s="602"/>
      <c r="G25" s="602"/>
      <c r="H25" s="602"/>
      <c r="I25" s="602"/>
    </row>
    <row r="26" spans="1:9" x14ac:dyDescent="0.25">
      <c r="A26" s="602"/>
      <c r="B26" s="2741" t="s">
        <v>793</v>
      </c>
      <c r="C26" s="2742" t="s">
        <v>1087</v>
      </c>
      <c r="D26" s="602"/>
      <c r="E26" s="602"/>
      <c r="F26" s="602"/>
      <c r="G26" s="602"/>
      <c r="H26" s="602"/>
      <c r="I26" s="602"/>
    </row>
    <row r="27" spans="1:9" ht="3.75" customHeight="1" x14ac:dyDescent="0.25">
      <c r="A27" s="602"/>
      <c r="B27" s="2741"/>
      <c r="C27" s="2742"/>
      <c r="D27" s="602"/>
      <c r="E27" s="602"/>
      <c r="F27" s="602"/>
      <c r="G27" s="602"/>
      <c r="H27" s="602"/>
      <c r="I27" s="602"/>
    </row>
    <row r="28" spans="1:9" x14ac:dyDescent="0.25">
      <c r="A28" s="602"/>
      <c r="B28" s="2741"/>
      <c r="C28" s="619" t="s">
        <v>627</v>
      </c>
      <c r="D28" s="602"/>
      <c r="E28" s="602"/>
      <c r="F28" s="602"/>
      <c r="G28" s="602"/>
      <c r="H28" s="602"/>
      <c r="I28" s="602"/>
    </row>
    <row r="29" spans="1:9" x14ac:dyDescent="0.25">
      <c r="A29" s="602"/>
      <c r="B29" s="2741"/>
      <c r="C29" s="619" t="s">
        <v>795</v>
      </c>
      <c r="D29" s="602"/>
      <c r="E29" s="602"/>
      <c r="F29" s="602"/>
      <c r="G29" s="602"/>
      <c r="H29" s="602"/>
      <c r="I29" s="602"/>
    </row>
    <row r="30" spans="1:9" x14ac:dyDescent="0.25">
      <c r="A30" s="602"/>
      <c r="B30" s="2741" t="s">
        <v>624</v>
      </c>
      <c r="C30" s="619" t="s">
        <v>1088</v>
      </c>
      <c r="D30" s="602"/>
      <c r="E30" s="602"/>
      <c r="F30" s="602"/>
      <c r="G30" s="602"/>
      <c r="H30" s="602"/>
      <c r="I30" s="602"/>
    </row>
    <row r="31" spans="1:9" x14ac:dyDescent="0.25">
      <c r="A31" s="602"/>
      <c r="B31" s="2741"/>
      <c r="C31" s="619" t="s">
        <v>796</v>
      </c>
      <c r="D31" s="602"/>
      <c r="E31" s="602"/>
      <c r="F31" s="602"/>
      <c r="G31" s="602"/>
      <c r="H31" s="602"/>
      <c r="I31" s="602"/>
    </row>
    <row r="32" spans="1:9" x14ac:dyDescent="0.25">
      <c r="A32" s="602"/>
      <c r="B32" s="2741" t="s">
        <v>798</v>
      </c>
      <c r="C32" s="619" t="s">
        <v>1087</v>
      </c>
      <c r="D32" s="602"/>
      <c r="E32" s="602"/>
      <c r="F32" s="602"/>
      <c r="G32" s="602"/>
      <c r="H32" s="602"/>
      <c r="I32" s="602"/>
    </row>
    <row r="33" spans="1:9" x14ac:dyDescent="0.25">
      <c r="A33" s="602"/>
      <c r="B33" s="2741"/>
      <c r="C33" s="619" t="s">
        <v>627</v>
      </c>
      <c r="D33" s="602"/>
      <c r="E33" s="602"/>
      <c r="F33" s="602"/>
      <c r="G33" s="602"/>
      <c r="H33" s="602"/>
      <c r="I33" s="602"/>
    </row>
    <row r="34" spans="1:9" x14ac:dyDescent="0.25">
      <c r="A34" s="602"/>
      <c r="B34" s="2741"/>
      <c r="C34" s="619" t="s">
        <v>797</v>
      </c>
      <c r="D34" s="602"/>
      <c r="E34" s="602"/>
      <c r="F34" s="602"/>
      <c r="G34" s="602"/>
      <c r="H34" s="602"/>
      <c r="I34" s="602"/>
    </row>
    <row r="35" spans="1:9" x14ac:dyDescent="0.25">
      <c r="A35" s="602"/>
      <c r="B35" s="619" t="s">
        <v>799</v>
      </c>
      <c r="C35" s="619" t="s">
        <v>1088</v>
      </c>
      <c r="D35" s="602"/>
      <c r="E35" s="602"/>
      <c r="F35" s="602"/>
      <c r="G35" s="602"/>
      <c r="H35" s="602"/>
      <c r="I35" s="602"/>
    </row>
    <row r="36" spans="1:9" x14ac:dyDescent="0.25">
      <c r="A36" s="602"/>
      <c r="B36" s="2742" t="s">
        <v>800</v>
      </c>
      <c r="C36" s="619" t="s">
        <v>1087</v>
      </c>
      <c r="D36" s="602"/>
      <c r="E36" s="602"/>
      <c r="F36" s="602"/>
      <c r="G36" s="602"/>
      <c r="H36" s="602"/>
      <c r="I36" s="602"/>
    </row>
    <row r="37" spans="1:9" x14ac:dyDescent="0.25">
      <c r="A37" s="602"/>
      <c r="B37" s="2742"/>
      <c r="C37" s="619" t="s">
        <v>627</v>
      </c>
      <c r="D37" s="602"/>
      <c r="E37" s="602"/>
      <c r="F37" s="602"/>
      <c r="G37" s="602"/>
      <c r="H37" s="602"/>
      <c r="I37" s="602"/>
    </row>
    <row r="38" spans="1:9" x14ac:dyDescent="0.25">
      <c r="A38" s="602"/>
      <c r="B38" s="2742"/>
      <c r="C38" s="619" t="s">
        <v>801</v>
      </c>
      <c r="D38" s="602"/>
      <c r="E38" s="602"/>
      <c r="F38" s="602"/>
      <c r="G38" s="602"/>
      <c r="H38" s="602"/>
      <c r="I38" s="602"/>
    </row>
    <row r="39" spans="1:9" x14ac:dyDescent="0.25">
      <c r="A39" s="602"/>
      <c r="B39" s="2741" t="s">
        <v>802</v>
      </c>
      <c r="C39" s="619" t="s">
        <v>1088</v>
      </c>
      <c r="D39" s="602"/>
      <c r="E39" s="602"/>
      <c r="F39" s="602"/>
      <c r="G39" s="602"/>
      <c r="H39" s="602"/>
      <c r="I39" s="602"/>
    </row>
    <row r="40" spans="1:9" x14ac:dyDescent="0.25">
      <c r="A40" s="602"/>
      <c r="B40" s="2741"/>
      <c r="C40" s="619" t="s">
        <v>803</v>
      </c>
      <c r="D40" s="602"/>
      <c r="E40" s="602"/>
      <c r="F40" s="602"/>
      <c r="G40" s="602"/>
      <c r="H40" s="602"/>
      <c r="I40" s="602"/>
    </row>
    <row r="41" spans="1:9" x14ac:dyDescent="0.25">
      <c r="A41" s="602"/>
      <c r="B41" s="619"/>
      <c r="C41" s="620" t="s">
        <v>625</v>
      </c>
      <c r="D41" s="602"/>
      <c r="E41" s="602"/>
      <c r="F41" s="602"/>
      <c r="G41" s="602"/>
      <c r="H41" s="602"/>
      <c r="I41" s="602"/>
    </row>
    <row r="42" spans="1:9" x14ac:dyDescent="0.25">
      <c r="A42" s="602"/>
      <c r="B42" s="2746" t="s">
        <v>804</v>
      </c>
      <c r="C42" s="619" t="s">
        <v>1087</v>
      </c>
      <c r="D42" s="602"/>
      <c r="E42" s="602"/>
      <c r="F42" s="602"/>
      <c r="G42" s="602"/>
      <c r="H42" s="602"/>
      <c r="I42" s="602"/>
    </row>
    <row r="43" spans="1:9" ht="38.25" x14ac:dyDescent="0.25">
      <c r="A43" s="602"/>
      <c r="B43" s="2747"/>
      <c r="C43" s="619" t="s">
        <v>628</v>
      </c>
      <c r="D43" s="602"/>
      <c r="E43" s="602"/>
      <c r="F43" s="602"/>
      <c r="G43" s="602"/>
      <c r="H43" s="602"/>
      <c r="I43" s="602"/>
    </row>
    <row r="44" spans="1:9" x14ac:dyDescent="0.25">
      <c r="A44" s="602"/>
      <c r="B44" s="2748"/>
      <c r="C44" s="619" t="s">
        <v>1084</v>
      </c>
      <c r="D44" s="602"/>
      <c r="E44" s="602"/>
      <c r="F44" s="602"/>
      <c r="G44" s="602"/>
      <c r="H44" s="602"/>
      <c r="I44" s="602"/>
    </row>
    <row r="45" spans="1:9" x14ac:dyDescent="0.25">
      <c r="A45" s="602"/>
      <c r="B45" s="2746" t="s">
        <v>805</v>
      </c>
      <c r="C45" s="619" t="s">
        <v>1088</v>
      </c>
      <c r="D45" s="602"/>
      <c r="E45" s="602"/>
      <c r="F45" s="602"/>
      <c r="G45" s="602"/>
      <c r="H45" s="602"/>
      <c r="I45" s="602"/>
    </row>
    <row r="46" spans="1:9" x14ac:dyDescent="0.25">
      <c r="A46" s="602"/>
      <c r="B46" s="2748"/>
      <c r="C46" s="619" t="s">
        <v>806</v>
      </c>
      <c r="D46" s="602"/>
      <c r="E46" s="602"/>
      <c r="F46" s="602"/>
      <c r="G46" s="602"/>
      <c r="H46" s="602"/>
      <c r="I46" s="602"/>
    </row>
    <row r="47" spans="1:9" x14ac:dyDescent="0.25">
      <c r="A47" s="602"/>
      <c r="B47" s="2742" t="s">
        <v>807</v>
      </c>
      <c r="C47" s="619" t="s">
        <v>808</v>
      </c>
      <c r="D47" s="602"/>
      <c r="E47" s="602"/>
      <c r="F47" s="602"/>
      <c r="G47" s="602"/>
      <c r="H47" s="602"/>
      <c r="I47" s="602"/>
    </row>
    <row r="48" spans="1:9" x14ac:dyDescent="0.25">
      <c r="A48" s="602"/>
      <c r="B48" s="2742"/>
      <c r="C48" s="621" t="s">
        <v>629</v>
      </c>
      <c r="D48" s="602"/>
      <c r="E48" s="602"/>
      <c r="F48" s="602"/>
      <c r="G48" s="602"/>
      <c r="H48" s="602"/>
      <c r="I48" s="602"/>
    </row>
    <row r="49" spans="1:9" x14ac:dyDescent="0.25">
      <c r="A49" s="602"/>
      <c r="B49" s="2742"/>
      <c r="C49" s="622" t="s">
        <v>630</v>
      </c>
      <c r="D49" s="602"/>
      <c r="E49" s="602"/>
      <c r="F49" s="602"/>
      <c r="G49" s="602"/>
      <c r="H49" s="602"/>
      <c r="I49" s="602"/>
    </row>
    <row r="50" spans="1:9" ht="56.45" customHeight="1" x14ac:dyDescent="0.25">
      <c r="A50" s="602"/>
      <c r="B50" s="2742"/>
      <c r="C50" s="926" t="s">
        <v>1014</v>
      </c>
      <c r="D50" s="602"/>
      <c r="E50" s="602"/>
      <c r="F50" s="602"/>
      <c r="G50" s="602"/>
      <c r="H50" s="602"/>
      <c r="I50" s="602"/>
    </row>
    <row r="51" spans="1:9" x14ac:dyDescent="0.25">
      <c r="A51" s="602"/>
      <c r="B51" s="619" t="s">
        <v>809</v>
      </c>
      <c r="C51" s="714" t="s">
        <v>810</v>
      </c>
      <c r="D51" s="602"/>
      <c r="E51" s="602"/>
      <c r="F51" s="602"/>
      <c r="G51" s="602"/>
      <c r="H51" s="602"/>
      <c r="I51" s="602"/>
    </row>
    <row r="52" spans="1:9" x14ac:dyDescent="0.25">
      <c r="A52" s="602"/>
      <c r="B52" s="2741" t="s">
        <v>811</v>
      </c>
      <c r="C52" s="714" t="s">
        <v>808</v>
      </c>
      <c r="D52" s="602"/>
      <c r="E52" s="602"/>
      <c r="F52" s="602"/>
      <c r="G52" s="602"/>
      <c r="H52" s="602"/>
      <c r="I52" s="602"/>
    </row>
    <row r="53" spans="1:9" x14ac:dyDescent="0.25">
      <c r="A53" s="602"/>
      <c r="B53" s="2741"/>
      <c r="C53" s="621" t="s">
        <v>629</v>
      </c>
      <c r="D53" s="602"/>
      <c r="E53" s="602"/>
      <c r="F53" s="602"/>
      <c r="G53" s="602"/>
      <c r="H53" s="602"/>
      <c r="I53" s="602"/>
    </row>
    <row r="54" spans="1:9" x14ac:dyDescent="0.25">
      <c r="A54" s="602"/>
      <c r="B54" s="2741"/>
      <c r="C54" s="715" t="s">
        <v>630</v>
      </c>
      <c r="D54" s="602"/>
      <c r="E54" s="602"/>
      <c r="F54" s="602"/>
      <c r="G54" s="602"/>
      <c r="H54" s="602"/>
      <c r="I54" s="602"/>
    </row>
    <row r="55" spans="1:9" ht="54.6" customHeight="1" x14ac:dyDescent="0.25">
      <c r="A55" s="602"/>
      <c r="B55" s="2741"/>
      <c r="C55" s="926" t="s">
        <v>1130</v>
      </c>
      <c r="D55" s="602"/>
      <c r="E55" s="602"/>
      <c r="F55" s="602"/>
      <c r="G55" s="602"/>
      <c r="H55" s="602"/>
      <c r="I55" s="602"/>
    </row>
    <row r="56" spans="1:9" x14ac:dyDescent="0.25">
      <c r="A56" s="602"/>
      <c r="B56" s="619" t="s">
        <v>816</v>
      </c>
      <c r="C56" s="714" t="s">
        <v>817</v>
      </c>
      <c r="D56" s="602"/>
      <c r="E56" s="602"/>
      <c r="F56" s="602"/>
      <c r="G56" s="602"/>
      <c r="H56" s="602"/>
      <c r="I56" s="602"/>
    </row>
    <row r="57" spans="1:9" x14ac:dyDescent="0.25">
      <c r="A57" s="602"/>
      <c r="B57" s="2741" t="s">
        <v>812</v>
      </c>
      <c r="C57" s="714" t="s">
        <v>808</v>
      </c>
      <c r="D57" s="602"/>
      <c r="E57" s="602"/>
      <c r="F57" s="602"/>
      <c r="G57" s="602"/>
      <c r="H57" s="602"/>
      <c r="I57" s="602"/>
    </row>
    <row r="58" spans="1:9" x14ac:dyDescent="0.25">
      <c r="A58" s="602"/>
      <c r="B58" s="2741"/>
      <c r="C58" s="621" t="s">
        <v>629</v>
      </c>
      <c r="D58" s="602"/>
      <c r="E58" s="602"/>
      <c r="F58" s="602"/>
      <c r="G58" s="602"/>
      <c r="H58" s="602"/>
      <c r="I58" s="602"/>
    </row>
    <row r="59" spans="1:9" x14ac:dyDescent="0.25">
      <c r="A59" s="602"/>
      <c r="B59" s="2741"/>
      <c r="C59" s="715" t="s">
        <v>630</v>
      </c>
      <c r="D59" s="602"/>
      <c r="E59" s="602"/>
      <c r="F59" s="602"/>
      <c r="G59" s="602"/>
      <c r="H59" s="602"/>
      <c r="I59" s="602"/>
    </row>
    <row r="60" spans="1:9" ht="42" customHeight="1" x14ac:dyDescent="0.25">
      <c r="A60" s="602"/>
      <c r="B60" s="2741"/>
      <c r="C60" s="926" t="s">
        <v>1131</v>
      </c>
      <c r="D60" s="602"/>
      <c r="E60" s="602"/>
      <c r="F60" s="602"/>
      <c r="G60" s="602"/>
      <c r="H60" s="602"/>
      <c r="I60" s="602"/>
    </row>
    <row r="61" spans="1:9" s="610" customFormat="1" ht="207" customHeight="1" x14ac:dyDescent="0.25">
      <c r="B61" s="737" t="s">
        <v>1033</v>
      </c>
      <c r="C61" s="926" t="s">
        <v>1034</v>
      </c>
    </row>
    <row r="62" spans="1:9" ht="21.75" customHeight="1" x14ac:dyDescent="0.25">
      <c r="A62" s="602"/>
      <c r="B62" s="714" t="s">
        <v>818</v>
      </c>
      <c r="C62" s="874" t="s">
        <v>819</v>
      </c>
      <c r="D62" s="602"/>
      <c r="E62" s="602"/>
      <c r="F62" s="602"/>
      <c r="G62" s="602"/>
      <c r="H62" s="602"/>
      <c r="I62" s="602"/>
    </row>
    <row r="63" spans="1:9" x14ac:dyDescent="0.25">
      <c r="A63" s="602"/>
      <c r="B63" s="714" t="s">
        <v>813</v>
      </c>
      <c r="C63" s="714" t="s">
        <v>814</v>
      </c>
      <c r="D63" s="602"/>
      <c r="E63" s="602"/>
      <c r="F63" s="602"/>
      <c r="G63" s="602"/>
      <c r="H63" s="602"/>
      <c r="I63" s="602"/>
    </row>
    <row r="64" spans="1:9" x14ac:dyDescent="0.25">
      <c r="A64" s="602"/>
      <c r="B64" s="714" t="s">
        <v>820</v>
      </c>
      <c r="C64" s="714" t="s">
        <v>821</v>
      </c>
      <c r="D64" s="602"/>
      <c r="E64" s="602"/>
      <c r="F64" s="602"/>
      <c r="G64" s="602"/>
      <c r="H64" s="602"/>
      <c r="I64" s="602"/>
    </row>
    <row r="65" spans="1:9" ht="27.75" customHeight="1" x14ac:dyDescent="0.25">
      <c r="A65" s="602"/>
      <c r="B65" s="714" t="s">
        <v>776</v>
      </c>
      <c r="C65" s="714" t="s">
        <v>1085</v>
      </c>
      <c r="D65" s="602"/>
      <c r="E65" s="602"/>
      <c r="F65" s="602"/>
      <c r="G65" s="602"/>
      <c r="H65" s="602"/>
      <c r="I65" s="602"/>
    </row>
    <row r="66" spans="1:9" x14ac:dyDescent="0.25">
      <c r="A66" s="602"/>
      <c r="B66" s="2741" t="s">
        <v>823</v>
      </c>
      <c r="C66" s="715" t="s">
        <v>822</v>
      </c>
      <c r="D66" s="610"/>
      <c r="E66" s="602"/>
      <c r="F66" s="602"/>
      <c r="G66" s="602"/>
      <c r="H66" s="602"/>
      <c r="I66" s="602"/>
    </row>
    <row r="67" spans="1:9" x14ac:dyDescent="0.25">
      <c r="A67" s="602"/>
      <c r="B67" s="2741"/>
      <c r="C67" s="714" t="s">
        <v>828</v>
      </c>
      <c r="D67" s="610"/>
      <c r="E67" s="602"/>
      <c r="F67" s="602"/>
      <c r="G67" s="602"/>
      <c r="H67" s="602"/>
      <c r="I67" s="602"/>
    </row>
    <row r="68" spans="1:9" x14ac:dyDescent="0.25">
      <c r="A68" s="602"/>
      <c r="B68" s="2741"/>
      <c r="C68" s="714" t="s">
        <v>1015</v>
      </c>
      <c r="D68" s="610"/>
      <c r="E68" s="602"/>
      <c r="F68" s="602"/>
      <c r="G68" s="602"/>
      <c r="H68" s="602"/>
      <c r="I68" s="602"/>
    </row>
    <row r="69" spans="1:9" x14ac:dyDescent="0.25">
      <c r="A69" s="602"/>
      <c r="B69" s="619" t="s">
        <v>824</v>
      </c>
      <c r="C69" s="714" t="s">
        <v>825</v>
      </c>
      <c r="D69" s="610"/>
      <c r="E69" s="602"/>
      <c r="F69" s="602"/>
      <c r="G69" s="602"/>
      <c r="H69" s="602"/>
      <c r="I69" s="602"/>
    </row>
    <row r="70" spans="1:9" ht="25.5" x14ac:dyDescent="0.25">
      <c r="A70" s="602"/>
      <c r="B70" s="2741" t="s">
        <v>826</v>
      </c>
      <c r="C70" s="714" t="s">
        <v>827</v>
      </c>
      <c r="D70" s="611"/>
      <c r="E70" s="602"/>
      <c r="F70" s="602"/>
      <c r="G70" s="602"/>
      <c r="H70" s="602"/>
      <c r="I70" s="602"/>
    </row>
    <row r="71" spans="1:9" x14ac:dyDescent="0.25">
      <c r="A71" s="602"/>
      <c r="B71" s="2741"/>
      <c r="C71" s="714" t="s">
        <v>829</v>
      </c>
      <c r="D71" s="611"/>
      <c r="E71" s="602"/>
      <c r="F71" s="602"/>
      <c r="G71" s="602"/>
      <c r="H71" s="602"/>
      <c r="I71" s="602"/>
    </row>
    <row r="72" spans="1:9" x14ac:dyDescent="0.25">
      <c r="A72" s="602"/>
      <c r="B72" s="2741"/>
      <c r="C72" s="623" t="s">
        <v>1016</v>
      </c>
      <c r="D72" s="611"/>
      <c r="E72" s="602"/>
      <c r="F72" s="602"/>
      <c r="G72" s="602"/>
      <c r="H72" s="602"/>
      <c r="I72" s="602"/>
    </row>
    <row r="73" spans="1:9" x14ac:dyDescent="0.25">
      <c r="A73" s="602"/>
      <c r="B73" s="619" t="s">
        <v>844</v>
      </c>
      <c r="C73" s="714" t="s">
        <v>830</v>
      </c>
      <c r="D73" s="610"/>
      <c r="E73" s="602"/>
      <c r="F73" s="602"/>
      <c r="G73" s="602"/>
      <c r="H73" s="602"/>
      <c r="I73" s="602"/>
    </row>
    <row r="74" spans="1:9" x14ac:dyDescent="0.25">
      <c r="A74" s="602"/>
      <c r="B74" s="2741" t="s">
        <v>833</v>
      </c>
      <c r="C74" s="714" t="s">
        <v>831</v>
      </c>
      <c r="D74" s="610"/>
      <c r="E74" s="602"/>
      <c r="F74" s="602"/>
      <c r="G74" s="602"/>
      <c r="H74" s="602"/>
      <c r="I74" s="602"/>
    </row>
    <row r="75" spans="1:9" x14ac:dyDescent="0.25">
      <c r="A75" s="602"/>
      <c r="B75" s="2741"/>
      <c r="C75" s="714" t="s">
        <v>832</v>
      </c>
      <c r="D75" s="610"/>
      <c r="E75" s="602"/>
      <c r="F75" s="602"/>
      <c r="G75" s="602"/>
      <c r="H75" s="602"/>
      <c r="I75" s="602"/>
    </row>
    <row r="76" spans="1:9" x14ac:dyDescent="0.25">
      <c r="A76" s="602"/>
      <c r="B76" s="2741"/>
      <c r="C76" s="714" t="s">
        <v>1017</v>
      </c>
      <c r="D76" s="610"/>
      <c r="E76" s="602"/>
      <c r="F76" s="602"/>
      <c r="G76" s="602"/>
      <c r="H76" s="602"/>
      <c r="I76" s="602"/>
    </row>
    <row r="77" spans="1:9" x14ac:dyDescent="0.25">
      <c r="A77" s="602"/>
      <c r="B77" s="619" t="s">
        <v>845</v>
      </c>
      <c r="C77" s="714" t="s">
        <v>834</v>
      </c>
      <c r="D77" s="610"/>
      <c r="E77" s="602"/>
      <c r="F77" s="602"/>
      <c r="G77" s="602"/>
      <c r="H77" s="602"/>
      <c r="I77" s="602"/>
    </row>
    <row r="78" spans="1:9" x14ac:dyDescent="0.25">
      <c r="A78" s="602"/>
      <c r="B78" s="2741" t="s">
        <v>835</v>
      </c>
      <c r="C78" s="714" t="s">
        <v>836</v>
      </c>
      <c r="D78" s="610"/>
      <c r="E78" s="602"/>
      <c r="F78" s="602"/>
      <c r="G78" s="602"/>
      <c r="H78" s="602"/>
      <c r="I78" s="602"/>
    </row>
    <row r="79" spans="1:9" x14ac:dyDescent="0.25">
      <c r="A79" s="602"/>
      <c r="B79" s="2741"/>
      <c r="C79" s="714" t="s">
        <v>829</v>
      </c>
      <c r="D79" s="610"/>
      <c r="E79" s="602"/>
      <c r="F79" s="602"/>
      <c r="G79" s="602"/>
      <c r="H79" s="602"/>
      <c r="I79" s="602"/>
    </row>
    <row r="80" spans="1:9" x14ac:dyDescent="0.25">
      <c r="A80" s="602"/>
      <c r="B80" s="2741"/>
      <c r="C80" s="714" t="s">
        <v>1018</v>
      </c>
      <c r="D80" s="610"/>
      <c r="E80" s="602"/>
      <c r="F80" s="602"/>
      <c r="G80" s="602"/>
      <c r="H80" s="602"/>
      <c r="I80" s="602"/>
    </row>
    <row r="81" spans="1:9" x14ac:dyDescent="0.25">
      <c r="A81" s="602"/>
      <c r="B81" s="619" t="s">
        <v>846</v>
      </c>
      <c r="C81" s="714" t="s">
        <v>837</v>
      </c>
      <c r="D81" s="610"/>
      <c r="E81" s="602"/>
      <c r="F81" s="602"/>
      <c r="G81" s="602"/>
      <c r="H81" s="602"/>
      <c r="I81" s="602"/>
    </row>
    <row r="82" spans="1:9" x14ac:dyDescent="0.25">
      <c r="A82" s="602"/>
      <c r="B82" s="2743" t="s">
        <v>838</v>
      </c>
      <c r="C82" s="714" t="s">
        <v>839</v>
      </c>
      <c r="D82" s="610"/>
      <c r="E82" s="602"/>
      <c r="F82" s="602"/>
      <c r="G82" s="602"/>
      <c r="H82" s="602"/>
      <c r="I82" s="602"/>
    </row>
    <row r="83" spans="1:9" x14ac:dyDescent="0.25">
      <c r="A83" s="602"/>
      <c r="B83" s="2745"/>
      <c r="C83" s="714" t="s">
        <v>829</v>
      </c>
      <c r="D83" s="610"/>
      <c r="E83" s="602"/>
      <c r="F83" s="602"/>
      <c r="G83" s="602"/>
      <c r="H83" s="602"/>
      <c r="I83" s="602"/>
    </row>
    <row r="84" spans="1:9" x14ac:dyDescent="0.25">
      <c r="A84" s="602"/>
      <c r="B84" s="2745"/>
      <c r="C84" s="623" t="s">
        <v>1019</v>
      </c>
      <c r="D84" s="610"/>
      <c r="E84" s="602"/>
      <c r="F84" s="602"/>
      <c r="G84" s="602"/>
      <c r="H84" s="602"/>
      <c r="I84" s="602"/>
    </row>
    <row r="85" spans="1:9" x14ac:dyDescent="0.25">
      <c r="A85" s="602"/>
      <c r="B85" s="619" t="s">
        <v>847</v>
      </c>
      <c r="C85" s="714" t="s">
        <v>840</v>
      </c>
      <c r="D85" s="610"/>
      <c r="E85" s="602"/>
      <c r="F85" s="602"/>
      <c r="G85" s="602"/>
      <c r="H85" s="602"/>
      <c r="I85" s="602"/>
    </row>
    <row r="86" spans="1:9" ht="27.6" customHeight="1" x14ac:dyDescent="0.25">
      <c r="A86" s="602"/>
      <c r="B86" s="2749" t="s">
        <v>841</v>
      </c>
      <c r="C86" s="714" t="s">
        <v>862</v>
      </c>
      <c r="D86" s="627"/>
      <c r="E86" s="602"/>
      <c r="F86" s="602"/>
      <c r="G86" s="602"/>
      <c r="H86" s="602"/>
      <c r="I86" s="602"/>
    </row>
    <row r="87" spans="1:9" x14ac:dyDescent="0.25">
      <c r="A87" s="602"/>
      <c r="B87" s="2749"/>
      <c r="C87" s="714" t="s">
        <v>829</v>
      </c>
      <c r="D87" s="627"/>
      <c r="E87" s="602"/>
      <c r="F87" s="602"/>
      <c r="G87" s="602"/>
      <c r="H87" s="602"/>
      <c r="I87" s="602"/>
    </row>
    <row r="88" spans="1:9" ht="25.5" x14ac:dyDescent="0.25">
      <c r="A88" s="602"/>
      <c r="B88" s="2749"/>
      <c r="C88" s="724" t="s">
        <v>1020</v>
      </c>
      <c r="D88" s="627"/>
      <c r="E88" s="602"/>
      <c r="F88" s="602"/>
      <c r="G88" s="602"/>
      <c r="H88" s="602"/>
      <c r="I88" s="602"/>
    </row>
    <row r="89" spans="1:9" x14ac:dyDescent="0.25">
      <c r="A89" s="602"/>
      <c r="B89" s="619" t="s">
        <v>848</v>
      </c>
      <c r="C89" s="714" t="s">
        <v>842</v>
      </c>
      <c r="D89" s="610"/>
      <c r="E89" s="602"/>
      <c r="F89" s="602"/>
      <c r="G89" s="602"/>
      <c r="H89" s="602"/>
      <c r="I89" s="602"/>
    </row>
    <row r="90" spans="1:9" x14ac:dyDescent="0.25">
      <c r="A90" s="602"/>
      <c r="B90" s="2741" t="s">
        <v>849</v>
      </c>
      <c r="C90" s="714" t="s">
        <v>843</v>
      </c>
      <c r="D90" s="610"/>
      <c r="E90" s="602"/>
      <c r="F90" s="602"/>
      <c r="G90" s="602"/>
      <c r="H90" s="602"/>
      <c r="I90" s="602"/>
    </row>
    <row r="91" spans="1:9" x14ac:dyDescent="0.25">
      <c r="A91" s="602"/>
      <c r="B91" s="2741"/>
      <c r="C91" s="714" t="s">
        <v>829</v>
      </c>
      <c r="D91" s="610"/>
      <c r="E91" s="602"/>
      <c r="F91" s="602"/>
      <c r="G91" s="602"/>
      <c r="H91" s="602"/>
      <c r="I91" s="602"/>
    </row>
    <row r="92" spans="1:9" x14ac:dyDescent="0.25">
      <c r="A92" s="602"/>
      <c r="B92" s="2741"/>
      <c r="C92" s="623" t="s">
        <v>1021</v>
      </c>
      <c r="D92" s="610"/>
      <c r="E92" s="602"/>
      <c r="F92" s="602"/>
      <c r="G92" s="602"/>
      <c r="H92" s="602"/>
      <c r="I92" s="602"/>
    </row>
    <row r="93" spans="1:9" x14ac:dyDescent="0.25">
      <c r="A93" s="602"/>
      <c r="B93" s="619" t="s">
        <v>850</v>
      </c>
      <c r="C93" s="714" t="s">
        <v>851</v>
      </c>
      <c r="D93" s="610"/>
      <c r="E93" s="602"/>
      <c r="F93" s="602"/>
      <c r="G93" s="602"/>
      <c r="H93" s="602"/>
      <c r="I93" s="602"/>
    </row>
    <row r="94" spans="1:9" ht="25.5" x14ac:dyDescent="0.25">
      <c r="A94" s="602"/>
      <c r="B94" s="2741" t="s">
        <v>853</v>
      </c>
      <c r="C94" s="714" t="s">
        <v>852</v>
      </c>
      <c r="D94" s="610"/>
      <c r="E94" s="602"/>
      <c r="F94" s="602"/>
      <c r="G94" s="602"/>
      <c r="H94" s="602"/>
      <c r="I94" s="602"/>
    </row>
    <row r="95" spans="1:9" x14ac:dyDescent="0.25">
      <c r="A95" s="602"/>
      <c r="B95" s="2741"/>
      <c r="C95" s="714" t="s">
        <v>829</v>
      </c>
      <c r="D95" s="610"/>
      <c r="E95" s="602"/>
      <c r="F95" s="602"/>
      <c r="G95" s="602"/>
      <c r="H95" s="602"/>
      <c r="I95" s="602"/>
    </row>
    <row r="96" spans="1:9" x14ac:dyDescent="0.25">
      <c r="A96" s="602"/>
      <c r="B96" s="2741"/>
      <c r="C96" s="623" t="s">
        <v>1022</v>
      </c>
      <c r="D96" s="610"/>
      <c r="E96" s="602"/>
      <c r="F96" s="602"/>
      <c r="G96" s="602"/>
      <c r="H96" s="602"/>
      <c r="I96" s="602"/>
    </row>
    <row r="97" spans="1:9" x14ac:dyDescent="0.25">
      <c r="A97" s="602"/>
      <c r="B97" s="619" t="s">
        <v>854</v>
      </c>
      <c r="C97" s="714" t="s">
        <v>855</v>
      </c>
      <c r="D97" s="610"/>
      <c r="E97" s="602"/>
      <c r="F97" s="602"/>
      <c r="G97" s="602"/>
      <c r="H97" s="602"/>
      <c r="I97" s="602"/>
    </row>
    <row r="98" spans="1:9" x14ac:dyDescent="0.25">
      <c r="A98" s="602"/>
      <c r="B98" s="602"/>
      <c r="C98" s="602"/>
      <c r="D98" s="602"/>
      <c r="E98" s="602"/>
      <c r="F98" s="602"/>
      <c r="G98" s="602"/>
      <c r="H98" s="602"/>
      <c r="I98" s="602"/>
    </row>
    <row r="99" spans="1:9" ht="16.5" customHeight="1" x14ac:dyDescent="0.25">
      <c r="A99" s="602"/>
      <c r="B99" s="610"/>
      <c r="C99" s="602"/>
      <c r="D99" s="602"/>
      <c r="E99" s="602"/>
      <c r="F99" s="602"/>
      <c r="G99" s="602"/>
      <c r="H99" s="602"/>
      <c r="I99" s="602"/>
    </row>
    <row r="100" spans="1:9" x14ac:dyDescent="0.25">
      <c r="A100" s="602"/>
      <c r="B100" s="610" t="s">
        <v>30</v>
      </c>
      <c r="C100" s="602"/>
      <c r="D100" s="602"/>
      <c r="E100" s="602"/>
      <c r="F100" s="602"/>
      <c r="G100" s="602"/>
      <c r="H100" s="602"/>
      <c r="I100" s="602"/>
    </row>
  </sheetData>
  <customSheetViews>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90:B92"/>
    <mergeCell ref="B94:B96"/>
    <mergeCell ref="B86:B88"/>
    <mergeCell ref="B74:B76"/>
    <mergeCell ref="B78:B80"/>
    <mergeCell ref="B82:B84"/>
    <mergeCell ref="B17:B18"/>
    <mergeCell ref="B20:B23"/>
    <mergeCell ref="B57:B60"/>
    <mergeCell ref="B66:B68"/>
    <mergeCell ref="B70:B72"/>
    <mergeCell ref="B36:B38"/>
    <mergeCell ref="B39:B40"/>
    <mergeCell ref="B42:B44"/>
    <mergeCell ref="B45:B46"/>
    <mergeCell ref="B47:B50"/>
    <mergeCell ref="B52:B55"/>
    <mergeCell ref="B32:B34"/>
    <mergeCell ref="C20:C21"/>
    <mergeCell ref="B24:B25"/>
    <mergeCell ref="B26:B29"/>
    <mergeCell ref="C26:C27"/>
    <mergeCell ref="B30:B31"/>
  </mergeCells>
  <hyperlinks>
    <hyperlink ref="C11" location="Inhalt!A1" display="Zurück zum Inhaltsverzeichnis" xr:uid="{00000000-0004-0000-3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O116"/>
  <sheetViews>
    <sheetView showGridLines="0" showRuler="0" topLeftCell="A61" zoomScale="98" zoomScaleNormal="98" zoomScaleSheetLayoutView="100" workbookViewId="0">
      <selection activeCell="D74" sqref="D74:Z74"/>
    </sheetView>
  </sheetViews>
  <sheetFormatPr defaultColWidth="9" defaultRowHeight="14.25" x14ac:dyDescent="0.2"/>
  <cols>
    <col min="1" max="1" width="10.140625" style="356" customWidth="1"/>
    <col min="2" max="2" width="4.7109375" style="356" customWidth="1"/>
    <col min="3" max="7" width="5.7109375" style="356" customWidth="1"/>
    <col min="8" max="8" width="0.42578125" style="356" customWidth="1"/>
    <col min="9" max="9" width="5.140625" style="356" customWidth="1"/>
    <col min="10" max="10" width="5.7109375" style="356" customWidth="1"/>
    <col min="11" max="11" width="6.5703125" style="356" customWidth="1"/>
    <col min="12" max="12" width="6.140625" style="356" customWidth="1"/>
    <col min="13" max="13" width="7.7109375" style="356" customWidth="1"/>
    <col min="14" max="14" width="0.42578125" style="356" customWidth="1"/>
    <col min="15" max="15" width="6" style="356" customWidth="1"/>
    <col min="16" max="16" width="6.7109375" style="356" hidden="1" customWidth="1"/>
    <col min="17" max="17" width="5.28515625" style="356" customWidth="1"/>
    <col min="18" max="18" width="5.85546875" style="356" customWidth="1"/>
    <col min="19" max="19" width="6" style="356" customWidth="1"/>
    <col min="20" max="21" width="6.7109375" style="356" customWidth="1"/>
    <col min="22" max="23" width="6.85546875" style="356" customWidth="1"/>
    <col min="24" max="24" width="0.5703125" style="356" customWidth="1"/>
    <col min="25" max="25" width="8.5703125" style="356" customWidth="1"/>
    <col min="26" max="26" width="10.5703125" style="359" customWidth="1"/>
    <col min="27" max="27" width="11.42578125" style="356" customWidth="1"/>
    <col min="28" max="28" width="12.5703125" style="356" customWidth="1"/>
    <col min="29" max="211" width="11.42578125" style="356" customWidth="1"/>
    <col min="212" max="16384" width="9" style="356"/>
  </cols>
  <sheetData>
    <row r="2" spans="1:41" s="635" customFormat="1" x14ac:dyDescent="0.2"/>
    <row r="3" spans="1:41" s="635" customFormat="1" ht="18" x14ac:dyDescent="0.25">
      <c r="B3" s="78" t="s">
        <v>1243</v>
      </c>
      <c r="D3" s="78"/>
      <c r="E3" s="78"/>
      <c r="F3" s="78"/>
    </row>
    <row r="4" spans="1:41" s="635" customFormat="1" ht="14.25" customHeight="1" x14ac:dyDescent="0.2">
      <c r="B4" s="353" t="s">
        <v>725</v>
      </c>
      <c r="D4" s="109"/>
      <c r="F4" s="110"/>
    </row>
    <row r="5" spans="1:41" s="635" customFormat="1" ht="14.25" customHeight="1" x14ac:dyDescent="0.2">
      <c r="A5" s="8"/>
      <c r="B5" s="8"/>
      <c r="C5" s="8"/>
      <c r="D5" s="109"/>
      <c r="F5" s="109"/>
      <c r="H5" s="107"/>
      <c r="I5" s="107"/>
      <c r="J5" s="107"/>
      <c r="K5" s="107"/>
    </row>
    <row r="6" spans="1:41" s="635" customFormat="1" ht="14.25" customHeight="1" x14ac:dyDescent="0.2">
      <c r="A6" s="133"/>
      <c r="B6" s="8"/>
      <c r="C6" s="8"/>
      <c r="D6" s="582"/>
      <c r="F6" s="109"/>
      <c r="H6" s="107"/>
      <c r="I6" s="107"/>
      <c r="J6" s="107"/>
      <c r="K6" s="107"/>
    </row>
    <row r="7" spans="1:41" s="1052" customFormat="1" ht="15.75" x14ac:dyDescent="0.2">
      <c r="B7" s="1053" t="s">
        <v>1132</v>
      </c>
      <c r="C7" s="1053"/>
      <c r="D7" s="582"/>
      <c r="E7" s="8"/>
      <c r="F7" s="111"/>
      <c r="H7" s="8"/>
      <c r="I7" s="107"/>
      <c r="J7" s="107"/>
      <c r="K7" s="107"/>
    </row>
    <row r="8" spans="1:41" s="635" customFormat="1" ht="15.75" x14ac:dyDescent="0.2">
      <c r="A8" s="10"/>
      <c r="B8" s="8"/>
      <c r="C8" s="8"/>
      <c r="F8" s="111"/>
      <c r="G8" s="8"/>
      <c r="H8" s="8"/>
      <c r="I8" s="107"/>
      <c r="J8" s="107"/>
      <c r="K8" s="107"/>
      <c r="V8" s="582" t="str">
        <f>Inhalt!$C$7</f>
        <v>V. OncoBox: L1.1.1 (211126)</v>
      </c>
    </row>
    <row r="9" spans="1:41" s="635" customFormat="1" ht="15.75" x14ac:dyDescent="0.2">
      <c r="F9" s="111"/>
      <c r="G9" s="8"/>
      <c r="H9" s="8"/>
      <c r="V9" s="582" t="str">
        <f>Inhalt!$C$8</f>
        <v>V. Spezifikation: L1.1.1 (211126)</v>
      </c>
    </row>
    <row r="10" spans="1:41" s="635" customFormat="1" x14ac:dyDescent="0.2">
      <c r="D10" s="191"/>
      <c r="F10" s="582"/>
    </row>
    <row r="11" spans="1:41" s="635" customFormat="1" ht="26.25" customHeight="1" x14ac:dyDescent="0.2">
      <c r="V11" s="1974" t="s">
        <v>1744</v>
      </c>
      <c r="W11" s="1974"/>
      <c r="X11" s="1974"/>
      <c r="Y11" s="1974"/>
      <c r="Z11" s="1974"/>
      <c r="AA11" s="1054"/>
    </row>
    <row r="12" spans="1:41" ht="7.5" customHeight="1" x14ac:dyDescent="0.2">
      <c r="O12" s="358"/>
      <c r="P12" s="358"/>
      <c r="Q12" s="362"/>
      <c r="R12" s="362"/>
      <c r="S12" s="362"/>
      <c r="T12" s="362"/>
      <c r="U12" s="362"/>
      <c r="AK12" s="361"/>
      <c r="AL12" s="361"/>
      <c r="AM12" s="361"/>
      <c r="AN12" s="361"/>
    </row>
    <row r="13" spans="1:41" s="363" customFormat="1" ht="5.25" customHeight="1" x14ac:dyDescent="0.2">
      <c r="B13" s="432"/>
      <c r="C13" s="373"/>
      <c r="D13" s="373"/>
      <c r="E13" s="373"/>
      <c r="F13" s="373"/>
      <c r="G13" s="373"/>
      <c r="Z13" s="364"/>
      <c r="AL13" s="361"/>
      <c r="AM13" s="361"/>
      <c r="AN13" s="361"/>
      <c r="AO13" s="361"/>
    </row>
    <row r="14" spans="1:41" s="363" customFormat="1" ht="6" customHeight="1" x14ac:dyDescent="0.2">
      <c r="B14" s="432"/>
      <c r="C14" s="373"/>
      <c r="D14" s="373"/>
      <c r="E14" s="373"/>
      <c r="F14" s="373"/>
      <c r="G14" s="373"/>
      <c r="Z14" s="364"/>
      <c r="AL14" s="361"/>
      <c r="AM14" s="361"/>
      <c r="AN14" s="361"/>
      <c r="AO14" s="361"/>
    </row>
    <row r="15" spans="1:41" s="363" customFormat="1" ht="4.5" customHeight="1" x14ac:dyDescent="0.2">
      <c r="B15" s="432"/>
      <c r="C15" s="373"/>
      <c r="D15" s="373"/>
      <c r="E15" s="373"/>
      <c r="F15" s="373"/>
      <c r="G15" s="373"/>
      <c r="Z15" s="364"/>
      <c r="AL15" s="361"/>
      <c r="AM15" s="361"/>
      <c r="AN15" s="361"/>
      <c r="AO15" s="361"/>
    </row>
    <row r="16" spans="1:41" s="363" customFormat="1" ht="6" customHeight="1" thickBot="1" x14ac:dyDescent="0.25">
      <c r="B16" s="432"/>
      <c r="C16" s="373"/>
      <c r="D16" s="373"/>
      <c r="E16" s="373"/>
      <c r="F16" s="373"/>
      <c r="G16" s="373"/>
      <c r="Z16" s="364"/>
      <c r="AL16" s="361"/>
      <c r="AM16" s="361"/>
      <c r="AN16" s="361"/>
      <c r="AO16" s="361"/>
    </row>
    <row r="17" spans="1:40" ht="24" customHeight="1" thickTop="1" thickBot="1" x14ac:dyDescent="0.3">
      <c r="A17" s="374"/>
      <c r="B17" s="375"/>
      <c r="C17" s="2589" t="s">
        <v>623</v>
      </c>
      <c r="D17" s="2590"/>
      <c r="E17" s="2590"/>
      <c r="F17" s="2590"/>
      <c r="G17" s="2590"/>
      <c r="H17" s="376"/>
      <c r="I17" s="2836" t="s">
        <v>625</v>
      </c>
      <c r="J17" s="2592"/>
      <c r="K17" s="2592"/>
      <c r="L17" s="2592"/>
      <c r="M17" s="2592"/>
      <c r="N17" s="2592"/>
      <c r="O17" s="2592"/>
      <c r="P17" s="2592"/>
      <c r="Q17" s="2592"/>
      <c r="R17" s="2592"/>
      <c r="S17" s="2592"/>
      <c r="T17" s="2592"/>
      <c r="U17" s="2592"/>
      <c r="V17" s="2592"/>
      <c r="W17" s="2837"/>
      <c r="X17" s="377"/>
      <c r="Y17" s="2838" t="s">
        <v>2679</v>
      </c>
      <c r="Z17" s="2839"/>
      <c r="AI17" s="361"/>
      <c r="AJ17" s="361"/>
      <c r="AK17" s="361"/>
      <c r="AL17" s="361"/>
      <c r="AM17" s="361"/>
      <c r="AN17" s="361"/>
    </row>
    <row r="18" spans="1:40" ht="15" thickBot="1" x14ac:dyDescent="0.25">
      <c r="A18" s="378" t="s">
        <v>22</v>
      </c>
      <c r="B18" s="378" t="s">
        <v>45</v>
      </c>
      <c r="C18" s="379" t="s">
        <v>46</v>
      </c>
      <c r="D18" s="380" t="s">
        <v>47</v>
      </c>
      <c r="E18" s="380" t="s">
        <v>21</v>
      </c>
      <c r="F18" s="380" t="s">
        <v>49</v>
      </c>
      <c r="G18" s="380" t="s">
        <v>699</v>
      </c>
      <c r="H18" s="381"/>
      <c r="I18" s="382" t="s">
        <v>50</v>
      </c>
      <c r="J18" s="383" t="s">
        <v>51</v>
      </c>
      <c r="K18" s="383" t="s">
        <v>26</v>
      </c>
      <c r="L18" s="383" t="s">
        <v>52</v>
      </c>
      <c r="M18" s="383" t="s">
        <v>735</v>
      </c>
      <c r="N18" s="384"/>
      <c r="O18" s="385" t="s">
        <v>54</v>
      </c>
      <c r="P18" s="383" t="s">
        <v>0</v>
      </c>
      <c r="Q18" s="383" t="s">
        <v>55</v>
      </c>
      <c r="R18" s="383" t="s">
        <v>25</v>
      </c>
      <c r="S18" s="383" t="s">
        <v>56</v>
      </c>
      <c r="T18" s="383" t="s">
        <v>57</v>
      </c>
      <c r="U18" s="383" t="s">
        <v>58</v>
      </c>
      <c r="V18" s="383" t="s">
        <v>736</v>
      </c>
      <c r="W18" s="383" t="s">
        <v>59</v>
      </c>
      <c r="X18" s="384"/>
      <c r="Y18" s="379" t="s">
        <v>737</v>
      </c>
      <c r="Z18" s="386" t="s">
        <v>738</v>
      </c>
      <c r="AI18" s="361"/>
      <c r="AJ18" s="361"/>
      <c r="AK18" s="361"/>
      <c r="AL18" s="361"/>
      <c r="AM18" s="361"/>
      <c r="AN18" s="361"/>
    </row>
    <row r="19" spans="1:40" ht="128.25" customHeight="1" thickBot="1" x14ac:dyDescent="0.25">
      <c r="A19" s="2613" t="s">
        <v>739</v>
      </c>
      <c r="B19" s="2613" t="s">
        <v>61</v>
      </c>
      <c r="C19" s="2548" t="s">
        <v>3438</v>
      </c>
      <c r="D19" s="2548" t="s">
        <v>62</v>
      </c>
      <c r="E19" s="2548" t="s">
        <v>63</v>
      </c>
      <c r="F19" s="2548" t="s">
        <v>740</v>
      </c>
      <c r="G19" s="2548" t="s">
        <v>64</v>
      </c>
      <c r="H19" s="381"/>
      <c r="I19" s="2563" t="s">
        <v>3647</v>
      </c>
      <c r="J19" s="2563" t="s">
        <v>741</v>
      </c>
      <c r="K19" s="2565" t="s">
        <v>863</v>
      </c>
      <c r="L19" s="2565" t="s">
        <v>742</v>
      </c>
      <c r="M19" s="2846" t="s">
        <v>743</v>
      </c>
      <c r="N19" s="387"/>
      <c r="O19" s="2827" t="s">
        <v>3643</v>
      </c>
      <c r="P19" s="2829" t="s">
        <v>744</v>
      </c>
      <c r="Q19" s="2561" t="s">
        <v>745</v>
      </c>
      <c r="R19" s="388" t="s">
        <v>65</v>
      </c>
      <c r="S19" s="388" t="s">
        <v>66</v>
      </c>
      <c r="T19" s="388" t="s">
        <v>67</v>
      </c>
      <c r="U19" s="2600" t="s">
        <v>3328</v>
      </c>
      <c r="V19" s="2602" t="s">
        <v>746</v>
      </c>
      <c r="W19" s="2831" t="s">
        <v>864</v>
      </c>
      <c r="X19" s="384"/>
      <c r="Y19" s="2825" t="s">
        <v>68</v>
      </c>
      <c r="Z19" s="2598" t="s">
        <v>747</v>
      </c>
      <c r="AI19" s="361"/>
      <c r="AJ19" s="361"/>
      <c r="AK19" s="361"/>
      <c r="AL19" s="361"/>
      <c r="AM19" s="361"/>
      <c r="AN19" s="361"/>
    </row>
    <row r="20" spans="1:40" ht="33" customHeight="1" thickBot="1" x14ac:dyDescent="0.25">
      <c r="A20" s="2614"/>
      <c r="B20" s="2614"/>
      <c r="C20" s="2549"/>
      <c r="D20" s="2549"/>
      <c r="E20" s="2549"/>
      <c r="F20" s="2549"/>
      <c r="G20" s="2549"/>
      <c r="H20" s="381"/>
      <c r="I20" s="2564"/>
      <c r="J20" s="2564"/>
      <c r="K20" s="2566"/>
      <c r="L20" s="2566"/>
      <c r="M20" s="2847"/>
      <c r="N20" s="387"/>
      <c r="O20" s="2828"/>
      <c r="P20" s="2830"/>
      <c r="Q20" s="2562"/>
      <c r="R20" s="2556" t="s">
        <v>69</v>
      </c>
      <c r="S20" s="2556"/>
      <c r="T20" s="2556"/>
      <c r="U20" s="2601"/>
      <c r="V20" s="2603"/>
      <c r="W20" s="2832"/>
      <c r="X20" s="384"/>
      <c r="Y20" s="2826"/>
      <c r="Z20" s="2599"/>
      <c r="AI20" s="361"/>
      <c r="AJ20" s="361"/>
      <c r="AK20" s="361"/>
      <c r="AL20" s="361"/>
      <c r="AM20" s="361"/>
      <c r="AN20" s="361"/>
    </row>
    <row r="21" spans="1:40" ht="20.100000000000001" customHeight="1" thickBot="1" x14ac:dyDescent="0.25">
      <c r="A21" s="389" t="s">
        <v>890</v>
      </c>
      <c r="B21" s="1600">
        <v>2015</v>
      </c>
      <c r="C21" s="390">
        <f t="shared" ref="C21:C26" si="0">SUM(D21:G21)</f>
        <v>0</v>
      </c>
      <c r="D21" s="391"/>
      <c r="E21" s="391"/>
      <c r="F21" s="391"/>
      <c r="G21" s="391"/>
      <c r="H21" s="381"/>
      <c r="I21" s="390" t="str">
        <f>IF(SUM(J21:L21)=0,"",SUM(J21:L21))</f>
        <v/>
      </c>
      <c r="J21" s="391"/>
      <c r="K21" s="391"/>
      <c r="L21" s="391"/>
      <c r="M21" s="392" t="str">
        <f>IF(I21="","",IF(I21&gt;0,SUM(J21:K21) /I21,0))</f>
        <v/>
      </c>
      <c r="N21" s="387"/>
      <c r="O21" s="390" t="str">
        <f>IF(COUNTA(Q21:W21)&lt;7,"",SUM(J21+K21-Q21-V21-W21-U21))</f>
        <v/>
      </c>
      <c r="P21" s="393" t="str">
        <f>IF(AND(COUNTA(J21:K21)&gt;0,O21&lt;&gt;"",SUM(J21:K21)&gt;0),O21 /(J21+K21),"")</f>
        <v/>
      </c>
      <c r="Q21" s="391"/>
      <c r="R21" s="391"/>
      <c r="S21" s="391"/>
      <c r="T21" s="391"/>
      <c r="U21" s="391"/>
      <c r="V21" s="391"/>
      <c r="W21" s="391"/>
      <c r="X21" s="394"/>
      <c r="Y21" s="436"/>
      <c r="Z21" s="437"/>
      <c r="AI21" s="361"/>
      <c r="AJ21" s="361"/>
      <c r="AK21" s="361"/>
      <c r="AL21" s="361"/>
      <c r="AM21" s="361"/>
      <c r="AN21" s="361"/>
    </row>
    <row r="22" spans="1:40" s="396" customFormat="1" ht="20.100000000000001" customHeight="1" thickBot="1" x14ac:dyDescent="0.25">
      <c r="A22" s="395" t="s">
        <v>890</v>
      </c>
      <c r="B22" s="1601">
        <v>2016</v>
      </c>
      <c r="C22" s="390">
        <f t="shared" si="0"/>
        <v>0</v>
      </c>
      <c r="D22" s="391"/>
      <c r="E22" s="391"/>
      <c r="F22" s="391"/>
      <c r="G22" s="391"/>
      <c r="H22" s="381"/>
      <c r="I22" s="390" t="str">
        <f>IF(SUM(J22:L22)=0,"",SUM(J22:L22))</f>
        <v/>
      </c>
      <c r="J22" s="391"/>
      <c r="K22" s="391"/>
      <c r="L22" s="391"/>
      <c r="M22" s="392" t="str">
        <f>IF(I22="","",IF(I22&gt;0,SUM(J22:K22) /I22,0))</f>
        <v/>
      </c>
      <c r="N22" s="387"/>
      <c r="O22" s="390" t="str">
        <f>IF(COUNTA(Q22:W22)&lt;7,"",SUM(J22+K22-Q22-V22-W22-U22))</f>
        <v/>
      </c>
      <c r="P22" s="393" t="str">
        <f>IF(AND(COUNTA(J22:K22)&gt;0,O22&lt;&gt;"",SUM(J22:K22)&gt;0),O22 /(J22+K22),"")</f>
        <v/>
      </c>
      <c r="Q22" s="391"/>
      <c r="R22" s="391"/>
      <c r="S22" s="391"/>
      <c r="T22" s="391"/>
      <c r="U22" s="391"/>
      <c r="V22" s="391"/>
      <c r="W22" s="391"/>
      <c r="X22" s="394"/>
      <c r="Y22" s="436"/>
      <c r="Z22" s="437"/>
      <c r="AI22" s="361"/>
      <c r="AJ22" s="361"/>
      <c r="AK22" s="361"/>
      <c r="AL22" s="361"/>
      <c r="AM22" s="361"/>
      <c r="AN22" s="361"/>
    </row>
    <row r="23" spans="1:40" s="396" customFormat="1" ht="20.100000000000001" customHeight="1" thickBot="1" x14ac:dyDescent="0.25">
      <c r="A23" s="395" t="s">
        <v>890</v>
      </c>
      <c r="B23" s="1601">
        <v>2017</v>
      </c>
      <c r="C23" s="390">
        <f t="shared" si="0"/>
        <v>0</v>
      </c>
      <c r="D23" s="391"/>
      <c r="E23" s="391"/>
      <c r="F23" s="391"/>
      <c r="G23" s="391"/>
      <c r="H23" s="381"/>
      <c r="I23" s="390" t="str">
        <f>IF(SUM(J23:L23)=0,"",SUM(J23:L23))</f>
        <v/>
      </c>
      <c r="J23" s="391"/>
      <c r="K23" s="391"/>
      <c r="L23" s="391"/>
      <c r="M23" s="392" t="str">
        <f>IF(I23="","",IF(I23&gt;0,SUM(J23:K23) /I23,0))</f>
        <v/>
      </c>
      <c r="N23" s="387"/>
      <c r="O23" s="390" t="str">
        <f>IF(COUNTA(Q23:W23)&lt;7,"",SUM(J23+K23-Q23-V23-W23-U23))</f>
        <v/>
      </c>
      <c r="P23" s="393" t="str">
        <f>IF(AND(COUNTA(J23:K23)&gt;0,O23&lt;&gt;"",SUM(J23:K23)&gt;0),O23 /(J23+K23),"")</f>
        <v/>
      </c>
      <c r="Q23" s="391"/>
      <c r="R23" s="391"/>
      <c r="S23" s="391"/>
      <c r="T23" s="391"/>
      <c r="U23" s="391"/>
      <c r="V23" s="391"/>
      <c r="W23" s="391"/>
      <c r="X23" s="394"/>
      <c r="Y23" s="436"/>
      <c r="Z23" s="437"/>
      <c r="AI23" s="361"/>
      <c r="AJ23" s="361"/>
      <c r="AK23" s="361"/>
      <c r="AL23" s="361"/>
      <c r="AM23" s="361"/>
      <c r="AN23" s="361"/>
    </row>
    <row r="24" spans="1:40" s="396" customFormat="1" ht="20.100000000000001" customHeight="1" thickBot="1" x14ac:dyDescent="0.25">
      <c r="A24" s="395" t="s">
        <v>890</v>
      </c>
      <c r="B24" s="1601">
        <v>2018</v>
      </c>
      <c r="C24" s="390">
        <f t="shared" si="0"/>
        <v>0</v>
      </c>
      <c r="D24" s="391"/>
      <c r="E24" s="391"/>
      <c r="F24" s="391"/>
      <c r="G24" s="391"/>
      <c r="H24" s="381"/>
      <c r="I24" s="390" t="str">
        <f>IF(SUM(J24:L24)=0,"",SUM(J24:L24))</f>
        <v/>
      </c>
      <c r="J24" s="391"/>
      <c r="K24" s="391"/>
      <c r="L24" s="391"/>
      <c r="M24" s="392" t="str">
        <f>IF(I24="","",IF(I24&gt;0,SUM(J24:K24) /I24,0))</f>
        <v/>
      </c>
      <c r="N24" s="387"/>
      <c r="O24" s="390" t="str">
        <f>IF(COUNTA(Q24:W24)&lt;7,"",SUM(J24+K24-Q24-V24-W24-U24))</f>
        <v/>
      </c>
      <c r="P24" s="393" t="str">
        <f>IF(AND(COUNTA(J24:K24)&gt;0,O24&lt;&gt;"",SUM(J24:K24)&gt;0),O24 /(J24+K24),"")</f>
        <v/>
      </c>
      <c r="Q24" s="391"/>
      <c r="R24" s="391"/>
      <c r="S24" s="391"/>
      <c r="T24" s="391"/>
      <c r="U24" s="391"/>
      <c r="V24" s="391"/>
      <c r="W24" s="391"/>
      <c r="X24" s="394"/>
      <c r="Y24" s="436"/>
      <c r="Z24" s="437"/>
      <c r="AI24" s="361"/>
      <c r="AJ24" s="361"/>
      <c r="AK24" s="361"/>
      <c r="AL24" s="361"/>
      <c r="AM24" s="361"/>
      <c r="AN24" s="361"/>
    </row>
    <row r="25" spans="1:40" s="396" customFormat="1" ht="20.100000000000001" customHeight="1" thickBot="1" x14ac:dyDescent="0.25">
      <c r="A25" s="398" t="s">
        <v>890</v>
      </c>
      <c r="B25" s="1602">
        <v>2019</v>
      </c>
      <c r="C25" s="399">
        <f t="shared" si="0"/>
        <v>0</v>
      </c>
      <c r="D25" s="400"/>
      <c r="E25" s="400"/>
      <c r="F25" s="400"/>
      <c r="G25" s="400"/>
      <c r="H25" s="381"/>
      <c r="I25" s="390" t="str">
        <f>IF(SUM(J25:L25)=0,"",SUM(J25:L25))</f>
        <v/>
      </c>
      <c r="J25" s="391"/>
      <c r="K25" s="391"/>
      <c r="L25" s="391"/>
      <c r="M25" s="392" t="str">
        <f>IF(I25="","",IF(I25&gt;0,SUM(J25:K25) /I25,0))</f>
        <v/>
      </c>
      <c r="N25" s="387"/>
      <c r="O25" s="390" t="str">
        <f>IF(COUNTA(Q25:W25)&lt;7,"",SUM(J25+K25-Q25-V25-W25-U25))</f>
        <v/>
      </c>
      <c r="P25" s="393" t="str">
        <f>IF(AND(COUNTA(J25:K25)&gt;0,O25&lt;&gt;"",SUM(J25:K25)&gt;0),O25 /(J25+K25),"")</f>
        <v/>
      </c>
      <c r="Q25" s="391"/>
      <c r="R25" s="391"/>
      <c r="S25" s="391"/>
      <c r="T25" s="391"/>
      <c r="U25" s="391"/>
      <c r="V25" s="391"/>
      <c r="W25" s="391"/>
      <c r="X25" s="394"/>
      <c r="Y25" s="436"/>
      <c r="Z25" s="437"/>
      <c r="AI25" s="361"/>
      <c r="AJ25" s="361"/>
      <c r="AK25" s="361"/>
      <c r="AL25" s="361"/>
      <c r="AM25" s="361"/>
      <c r="AN25" s="361"/>
    </row>
    <row r="26" spans="1:40" s="396" customFormat="1" ht="20.100000000000001" customHeight="1" thickBot="1" x14ac:dyDescent="0.25">
      <c r="A26" s="401" t="s">
        <v>890</v>
      </c>
      <c r="B26" s="1603" t="s">
        <v>3056</v>
      </c>
      <c r="C26" s="402">
        <f t="shared" si="0"/>
        <v>0</v>
      </c>
      <c r="D26" s="403"/>
      <c r="E26" s="403"/>
      <c r="F26" s="403"/>
      <c r="G26" s="403"/>
      <c r="H26" s="404"/>
      <c r="I26" s="2639"/>
      <c r="J26" s="2639"/>
      <c r="K26" s="2639"/>
      <c r="L26" s="2639"/>
      <c r="M26" s="2639"/>
      <c r="N26" s="405"/>
      <c r="O26" s="2639"/>
      <c r="P26" s="2639"/>
      <c r="Q26" s="2639"/>
      <c r="R26" s="2639"/>
      <c r="S26" s="2639"/>
      <c r="T26" s="2639"/>
      <c r="U26" s="2639"/>
      <c r="V26" s="2639"/>
      <c r="W26" s="2639"/>
      <c r="X26" s="405"/>
      <c r="Y26" s="2640"/>
      <c r="Z26" s="2641"/>
      <c r="AI26" s="361"/>
      <c r="AJ26" s="361"/>
      <c r="AK26" s="361"/>
      <c r="AL26" s="361"/>
      <c r="AM26" s="361"/>
      <c r="AN26" s="361"/>
    </row>
    <row r="27" spans="1:40" s="396" customFormat="1" ht="20.100000000000001" customHeight="1" thickTop="1" thickBot="1" x14ac:dyDescent="0.25">
      <c r="A27" s="401" t="s">
        <v>890</v>
      </c>
      <c r="B27" s="1603" t="s">
        <v>3326</v>
      </c>
      <c r="C27" s="402">
        <f t="shared" ref="C27" si="1">SUM(D27:G27)</f>
        <v>0</v>
      </c>
      <c r="D27" s="403"/>
      <c r="E27" s="403"/>
      <c r="F27" s="403"/>
      <c r="G27" s="403"/>
      <c r="H27" s="404"/>
      <c r="I27" s="2639"/>
      <c r="J27" s="2639"/>
      <c r="K27" s="2639"/>
      <c r="L27" s="2639"/>
      <c r="M27" s="2639"/>
      <c r="N27" s="405"/>
      <c r="O27" s="2639"/>
      <c r="P27" s="2639"/>
      <c r="Q27" s="2639"/>
      <c r="R27" s="2639"/>
      <c r="S27" s="2639"/>
      <c r="T27" s="2639"/>
      <c r="U27" s="2639"/>
      <c r="V27" s="2639"/>
      <c r="W27" s="2639"/>
      <c r="X27" s="405"/>
      <c r="Y27" s="2640"/>
      <c r="Z27" s="2641"/>
      <c r="AI27" s="361"/>
      <c r="AJ27" s="361"/>
      <c r="AK27" s="361"/>
      <c r="AL27" s="361"/>
      <c r="AM27" s="361"/>
      <c r="AN27" s="361"/>
    </row>
    <row r="28" spans="1:40" s="360" customFormat="1" ht="3" customHeight="1" thickTop="1" x14ac:dyDescent="0.25">
      <c r="A28" s="610"/>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I28" s="361"/>
      <c r="AJ28" s="361"/>
      <c r="AK28" s="361"/>
      <c r="AL28" s="361"/>
      <c r="AM28" s="361"/>
      <c r="AN28" s="361"/>
    </row>
    <row r="29" spans="1:40" s="360" customFormat="1" ht="15" x14ac:dyDescent="0.25">
      <c r="A29" s="610"/>
      <c r="B29" s="610"/>
      <c r="C29" s="610"/>
      <c r="D29" s="610"/>
      <c r="E29" s="610"/>
      <c r="F29" s="338" t="s">
        <v>1195</v>
      </c>
      <c r="G29" s="338"/>
      <c r="H29" s="610"/>
      <c r="I29" s="610"/>
      <c r="J29" s="610"/>
      <c r="K29" s="610"/>
      <c r="L29" s="610"/>
      <c r="M29" s="407" t="str">
        <f>IF(A25="EZ","-----",IF(A25= "Nicht relevant","-----",IF(COUNTBLANK(M23:M25)=3,"",SUMIF(A23:A25,"relevant",M23:M25) /COUNTIF(A23:A25,"relevant"))))</f>
        <v>-----</v>
      </c>
      <c r="N29" s="610"/>
      <c r="O29" s="610"/>
      <c r="P29" s="610"/>
      <c r="Q29" s="610"/>
      <c r="R29" s="610"/>
      <c r="S29" s="610"/>
      <c r="T29" s="610"/>
      <c r="U29" s="610"/>
      <c r="V29" s="610"/>
      <c r="W29" s="610"/>
      <c r="X29" s="610"/>
      <c r="Y29" s="610"/>
      <c r="Z29" s="372"/>
      <c r="AI29" s="361"/>
      <c r="AJ29" s="361"/>
      <c r="AK29" s="361"/>
      <c r="AL29" s="361"/>
      <c r="AM29" s="361"/>
      <c r="AN29" s="361"/>
    </row>
    <row r="30" spans="1:40" s="360" customFormat="1" ht="12.75" customHeight="1" x14ac:dyDescent="0.2">
      <c r="A30" s="438"/>
      <c r="B30" s="439"/>
      <c r="C30" s="439"/>
      <c r="D30" s="439"/>
      <c r="E30" s="439"/>
      <c r="F30" s="439"/>
      <c r="G30" s="439"/>
      <c r="H30" s="439"/>
      <c r="I30" s="439"/>
      <c r="J30" s="439"/>
      <c r="K30" s="439"/>
      <c r="L30" s="439"/>
      <c r="M30" s="439"/>
      <c r="N30" s="439"/>
      <c r="O30" s="439"/>
      <c r="P30" s="440"/>
      <c r="Q30" s="440"/>
      <c r="R30" s="439"/>
      <c r="S30" s="439"/>
      <c r="T30" s="439"/>
      <c r="U30" s="439"/>
      <c r="V30" s="439"/>
      <c r="W30" s="441"/>
      <c r="X30" s="441"/>
      <c r="Z30" s="372"/>
      <c r="AI30" s="361"/>
      <c r="AJ30" s="361"/>
      <c r="AK30" s="361"/>
      <c r="AL30" s="361"/>
      <c r="AM30" s="361"/>
      <c r="AN30" s="361"/>
    </row>
    <row r="31" spans="1:40" s="24" customFormat="1" ht="21.75" customHeight="1" x14ac:dyDescent="0.25">
      <c r="A31" s="2763" t="s">
        <v>626</v>
      </c>
      <c r="B31" s="2763"/>
      <c r="C31" s="2763"/>
      <c r="D31" s="2763" t="s">
        <v>622</v>
      </c>
      <c r="E31" s="2763"/>
      <c r="F31" s="2763"/>
      <c r="G31" s="2763"/>
      <c r="H31" s="2763"/>
      <c r="I31" s="2763"/>
      <c r="J31" s="2763"/>
      <c r="K31" s="2763"/>
      <c r="L31" s="2763"/>
      <c r="M31" s="2763"/>
      <c r="N31" s="2763"/>
      <c r="O31" s="2763"/>
      <c r="P31" s="2763"/>
      <c r="Q31" s="2763"/>
      <c r="R31" s="2763"/>
      <c r="S31" s="2763"/>
      <c r="T31" s="2763"/>
      <c r="U31" s="2763"/>
      <c r="V31" s="2763"/>
      <c r="W31" s="2763"/>
      <c r="X31" s="2763"/>
      <c r="Y31" s="2763"/>
      <c r="Z31" s="2763"/>
    </row>
    <row r="32" spans="1:40" s="24" customFormat="1" ht="18" customHeight="1" thickBot="1" x14ac:dyDescent="0.3">
      <c r="A32" s="2795"/>
      <c r="B32" s="2795"/>
      <c r="C32" s="2795"/>
      <c r="D32" s="2824" t="s">
        <v>623</v>
      </c>
      <c r="E32" s="2824"/>
      <c r="F32" s="2824"/>
      <c r="G32" s="2824"/>
      <c r="H32" s="2824"/>
      <c r="I32" s="2824"/>
      <c r="J32" s="2824"/>
      <c r="K32" s="2824"/>
      <c r="L32" s="2824"/>
      <c r="M32" s="2824"/>
      <c r="N32" s="2824"/>
      <c r="O32" s="2824"/>
      <c r="P32" s="2824"/>
      <c r="Q32" s="2824"/>
      <c r="R32" s="2824"/>
      <c r="S32" s="2824"/>
      <c r="T32" s="2824"/>
      <c r="U32" s="2824"/>
      <c r="V32" s="2824"/>
      <c r="W32" s="2824"/>
      <c r="X32" s="2824"/>
      <c r="Y32" s="2824"/>
      <c r="Z32" s="2824"/>
    </row>
    <row r="33" spans="1:27" s="24" customFormat="1" ht="18" customHeight="1" x14ac:dyDescent="0.25">
      <c r="A33" s="2760" t="s">
        <v>691</v>
      </c>
      <c r="B33" s="2761"/>
      <c r="C33" s="2761"/>
      <c r="D33" s="2790" t="s">
        <v>1175</v>
      </c>
      <c r="E33" s="2790"/>
      <c r="F33" s="2790"/>
      <c r="G33" s="2790"/>
      <c r="H33" s="2790"/>
      <c r="I33" s="2790"/>
      <c r="J33" s="2790"/>
      <c r="K33" s="2790"/>
      <c r="L33" s="2790"/>
      <c r="M33" s="2790"/>
      <c r="N33" s="2790"/>
      <c r="O33" s="2790"/>
      <c r="P33" s="2790"/>
      <c r="Q33" s="2790"/>
      <c r="R33" s="2790"/>
      <c r="S33" s="2790"/>
      <c r="T33" s="2790"/>
      <c r="U33" s="2790"/>
      <c r="V33" s="2790"/>
      <c r="W33" s="2790"/>
      <c r="X33" s="2790"/>
      <c r="Y33" s="2790"/>
      <c r="Z33" s="2791"/>
    </row>
    <row r="34" spans="1:27" s="24" customFormat="1" ht="18" customHeight="1" thickBot="1" x14ac:dyDescent="0.3">
      <c r="A34" s="2764"/>
      <c r="B34" s="2765"/>
      <c r="C34" s="2765"/>
      <c r="D34" s="2787" t="s">
        <v>1133</v>
      </c>
      <c r="E34" s="2787"/>
      <c r="F34" s="2787"/>
      <c r="G34" s="2787"/>
      <c r="H34" s="2787"/>
      <c r="I34" s="2787"/>
      <c r="J34" s="2787"/>
      <c r="K34" s="2787"/>
      <c r="L34" s="2787"/>
      <c r="M34" s="2787"/>
      <c r="N34" s="2787"/>
      <c r="O34" s="2787"/>
      <c r="P34" s="2787"/>
      <c r="Q34" s="2787"/>
      <c r="R34" s="2787"/>
      <c r="S34" s="2787"/>
      <c r="T34" s="2787"/>
      <c r="U34" s="2787"/>
      <c r="V34" s="2787"/>
      <c r="W34" s="2787"/>
      <c r="X34" s="2787"/>
      <c r="Y34" s="2787"/>
      <c r="Z34" s="2788"/>
    </row>
    <row r="35" spans="1:27" s="24" customFormat="1" ht="18" customHeight="1" thickBot="1" x14ac:dyDescent="0.3">
      <c r="A35" s="2752" t="s">
        <v>1134</v>
      </c>
      <c r="B35" s="2753"/>
      <c r="C35" s="2753"/>
      <c r="D35" s="2766" t="s">
        <v>1135</v>
      </c>
      <c r="E35" s="2766"/>
      <c r="F35" s="2766"/>
      <c r="G35" s="2766"/>
      <c r="H35" s="2766"/>
      <c r="I35" s="2766"/>
      <c r="J35" s="2766"/>
      <c r="K35" s="2766"/>
      <c r="L35" s="2766"/>
      <c r="M35" s="2766"/>
      <c r="N35" s="2766"/>
      <c r="O35" s="2766"/>
      <c r="P35" s="2766"/>
      <c r="Q35" s="2766"/>
      <c r="R35" s="2766"/>
      <c r="S35" s="2766"/>
      <c r="T35" s="2766"/>
      <c r="U35" s="2766"/>
      <c r="V35" s="2766"/>
      <c r="W35" s="2766"/>
      <c r="X35" s="2766"/>
      <c r="Y35" s="2766"/>
      <c r="Z35" s="2767"/>
    </row>
    <row r="36" spans="1:27" s="24" customFormat="1" ht="18" customHeight="1" x14ac:dyDescent="0.25">
      <c r="A36" s="2760" t="s">
        <v>1136</v>
      </c>
      <c r="B36" s="2761"/>
      <c r="C36" s="2761"/>
      <c r="D36" s="2804" t="s">
        <v>1176</v>
      </c>
      <c r="E36" s="2804"/>
      <c r="F36" s="2804"/>
      <c r="G36" s="2804"/>
      <c r="H36" s="2804"/>
      <c r="I36" s="2804"/>
      <c r="J36" s="2804"/>
      <c r="K36" s="2804"/>
      <c r="L36" s="2804"/>
      <c r="M36" s="2804"/>
      <c r="N36" s="2804"/>
      <c r="O36" s="2804"/>
      <c r="P36" s="2804"/>
      <c r="Q36" s="2804"/>
      <c r="R36" s="2804"/>
      <c r="S36" s="2804"/>
      <c r="T36" s="2804"/>
      <c r="U36" s="2804"/>
      <c r="V36" s="2804"/>
      <c r="W36" s="2804"/>
      <c r="X36" s="2804"/>
      <c r="Y36" s="2804"/>
      <c r="Z36" s="2805"/>
      <c r="AA36" s="1056"/>
    </row>
    <row r="37" spans="1:27" s="24" customFormat="1" ht="18" customHeight="1" x14ac:dyDescent="0.25">
      <c r="A37" s="2762"/>
      <c r="B37" s="2763"/>
      <c r="C37" s="2763"/>
      <c r="D37" s="2781" t="s">
        <v>627</v>
      </c>
      <c r="E37" s="2781"/>
      <c r="F37" s="2781"/>
      <c r="G37" s="2781"/>
      <c r="H37" s="2781"/>
      <c r="I37" s="2781"/>
      <c r="J37" s="2781"/>
      <c r="K37" s="2781"/>
      <c r="L37" s="2781"/>
      <c r="M37" s="2781"/>
      <c r="N37" s="2781"/>
      <c r="O37" s="2781"/>
      <c r="P37" s="2781"/>
      <c r="Q37" s="2781"/>
      <c r="R37" s="2781"/>
      <c r="S37" s="2781"/>
      <c r="T37" s="2781"/>
      <c r="U37" s="2781"/>
      <c r="V37" s="2781"/>
      <c r="W37" s="2781"/>
      <c r="X37" s="2781"/>
      <c r="Y37" s="2781"/>
      <c r="Z37" s="2782"/>
      <c r="AA37" s="1057"/>
    </row>
    <row r="38" spans="1:27" s="24" customFormat="1" ht="18" customHeight="1" thickBot="1" x14ac:dyDescent="0.3">
      <c r="A38" s="2764"/>
      <c r="B38" s="2765"/>
      <c r="C38" s="2765"/>
      <c r="D38" s="2787" t="s">
        <v>794</v>
      </c>
      <c r="E38" s="2787"/>
      <c r="F38" s="2787"/>
      <c r="G38" s="2787"/>
      <c r="H38" s="2787"/>
      <c r="I38" s="2787"/>
      <c r="J38" s="2787"/>
      <c r="K38" s="2787"/>
      <c r="L38" s="2787"/>
      <c r="M38" s="2787"/>
      <c r="N38" s="2787"/>
      <c r="O38" s="2787"/>
      <c r="P38" s="2787"/>
      <c r="Q38" s="2787"/>
      <c r="R38" s="2787"/>
      <c r="S38" s="2787"/>
      <c r="T38" s="2787"/>
      <c r="U38" s="2787"/>
      <c r="V38" s="2787"/>
      <c r="W38" s="2787"/>
      <c r="X38" s="2787"/>
      <c r="Y38" s="2787"/>
      <c r="Z38" s="2788"/>
    </row>
    <row r="39" spans="1:27" s="24" customFormat="1" ht="18" customHeight="1" x14ac:dyDescent="0.25">
      <c r="A39" s="2760" t="s">
        <v>1139</v>
      </c>
      <c r="B39" s="2761"/>
      <c r="C39" s="2761"/>
      <c r="D39" s="2790" t="s">
        <v>1177</v>
      </c>
      <c r="E39" s="2790"/>
      <c r="F39" s="2790"/>
      <c r="G39" s="2790"/>
      <c r="H39" s="2790"/>
      <c r="I39" s="2790"/>
      <c r="J39" s="2790"/>
      <c r="K39" s="2790"/>
      <c r="L39" s="2790"/>
      <c r="M39" s="2790"/>
      <c r="N39" s="2790"/>
      <c r="O39" s="2790"/>
      <c r="P39" s="2790"/>
      <c r="Q39" s="2790"/>
      <c r="R39" s="2790"/>
      <c r="S39" s="2790"/>
      <c r="T39" s="2790"/>
      <c r="U39" s="2790"/>
      <c r="V39" s="2790"/>
      <c r="W39" s="2790"/>
      <c r="X39" s="2790"/>
      <c r="Y39" s="2790"/>
      <c r="Z39" s="2791"/>
    </row>
    <row r="40" spans="1:27" s="24" customFormat="1" ht="18" customHeight="1" thickBot="1" x14ac:dyDescent="0.3">
      <c r="A40" s="2764"/>
      <c r="B40" s="2765"/>
      <c r="C40" s="2765"/>
      <c r="D40" s="2787" t="s">
        <v>1138</v>
      </c>
      <c r="E40" s="2787"/>
      <c r="F40" s="2787"/>
      <c r="G40" s="2787"/>
      <c r="H40" s="2787"/>
      <c r="I40" s="2787"/>
      <c r="J40" s="2787"/>
      <c r="K40" s="2787"/>
      <c r="L40" s="2787"/>
      <c r="M40" s="2787"/>
      <c r="N40" s="2787"/>
      <c r="O40" s="2787"/>
      <c r="P40" s="2787"/>
      <c r="Q40" s="2787"/>
      <c r="R40" s="2787"/>
      <c r="S40" s="2787"/>
      <c r="T40" s="2787"/>
      <c r="U40" s="2787"/>
      <c r="V40" s="2787"/>
      <c r="W40" s="2787"/>
      <c r="X40" s="2787"/>
      <c r="Y40" s="2787"/>
      <c r="Z40" s="2788"/>
    </row>
    <row r="41" spans="1:27" s="1055" customFormat="1" ht="18" customHeight="1" x14ac:dyDescent="0.25">
      <c r="A41" s="2760" t="s">
        <v>1137</v>
      </c>
      <c r="B41" s="2761"/>
      <c r="C41" s="2761"/>
      <c r="D41" s="2804" t="s">
        <v>1176</v>
      </c>
      <c r="E41" s="2804"/>
      <c r="F41" s="2804"/>
      <c r="G41" s="2804"/>
      <c r="H41" s="2804"/>
      <c r="I41" s="2804"/>
      <c r="J41" s="2804"/>
      <c r="K41" s="2804"/>
      <c r="L41" s="2804"/>
      <c r="M41" s="2804"/>
      <c r="N41" s="2804"/>
      <c r="O41" s="2804"/>
      <c r="P41" s="2804"/>
      <c r="Q41" s="2804"/>
      <c r="R41" s="2804"/>
      <c r="S41" s="2804"/>
      <c r="T41" s="2804"/>
      <c r="U41" s="2804"/>
      <c r="V41" s="2804"/>
      <c r="W41" s="2804"/>
      <c r="X41" s="2804"/>
      <c r="Y41" s="2804"/>
      <c r="Z41" s="2805"/>
    </row>
    <row r="42" spans="1:27" s="1055" customFormat="1" ht="18" customHeight="1" x14ac:dyDescent="0.25">
      <c r="A42" s="2762"/>
      <c r="B42" s="2763"/>
      <c r="C42" s="2763"/>
      <c r="D42" s="2781" t="s">
        <v>627</v>
      </c>
      <c r="E42" s="2781"/>
      <c r="F42" s="2781"/>
      <c r="G42" s="2781"/>
      <c r="H42" s="2781"/>
      <c r="I42" s="2781"/>
      <c r="J42" s="2781"/>
      <c r="K42" s="2781"/>
      <c r="L42" s="2781"/>
      <c r="M42" s="2781"/>
      <c r="N42" s="2781"/>
      <c r="O42" s="2781"/>
      <c r="P42" s="2781"/>
      <c r="Q42" s="2781"/>
      <c r="R42" s="2781"/>
      <c r="S42" s="2781"/>
      <c r="T42" s="2781"/>
      <c r="U42" s="2781"/>
      <c r="V42" s="2781"/>
      <c r="W42" s="2781"/>
      <c r="X42" s="2781"/>
      <c r="Y42" s="2781"/>
      <c r="Z42" s="2782"/>
    </row>
    <row r="43" spans="1:27" s="1055" customFormat="1" ht="18" customHeight="1" thickBot="1" x14ac:dyDescent="0.3">
      <c r="A43" s="2764"/>
      <c r="B43" s="2765"/>
      <c r="C43" s="2765"/>
      <c r="D43" s="2787" t="s">
        <v>795</v>
      </c>
      <c r="E43" s="2787"/>
      <c r="F43" s="2787"/>
      <c r="G43" s="2787"/>
      <c r="H43" s="2787"/>
      <c r="I43" s="2787"/>
      <c r="J43" s="2787"/>
      <c r="K43" s="2787"/>
      <c r="L43" s="2787"/>
      <c r="M43" s="2787"/>
      <c r="N43" s="2787"/>
      <c r="O43" s="2787"/>
      <c r="P43" s="2787"/>
      <c r="Q43" s="2787"/>
      <c r="R43" s="2787"/>
      <c r="S43" s="2787"/>
      <c r="T43" s="2787"/>
      <c r="U43" s="2787"/>
      <c r="V43" s="2787"/>
      <c r="W43" s="2787"/>
      <c r="X43" s="2787"/>
      <c r="Y43" s="2787"/>
      <c r="Z43" s="2788"/>
    </row>
    <row r="44" spans="1:27" s="1055" customFormat="1" ht="18" customHeight="1" x14ac:dyDescent="0.25">
      <c r="A44" s="2760" t="s">
        <v>1140</v>
      </c>
      <c r="B44" s="2761"/>
      <c r="C44" s="2761"/>
      <c r="D44" s="2790" t="s">
        <v>1177</v>
      </c>
      <c r="E44" s="2790"/>
      <c r="F44" s="2790"/>
      <c r="G44" s="2790"/>
      <c r="H44" s="2790"/>
      <c r="I44" s="2790"/>
      <c r="J44" s="2790"/>
      <c r="K44" s="2790"/>
      <c r="L44" s="2790"/>
      <c r="M44" s="2790"/>
      <c r="N44" s="2790"/>
      <c r="O44" s="2790"/>
      <c r="P44" s="2790"/>
      <c r="Q44" s="2790"/>
      <c r="R44" s="2790"/>
      <c r="S44" s="2790"/>
      <c r="T44" s="2790"/>
      <c r="U44" s="2790"/>
      <c r="V44" s="2790"/>
      <c r="W44" s="2790"/>
      <c r="X44" s="2790"/>
      <c r="Y44" s="2790"/>
      <c r="Z44" s="2791"/>
    </row>
    <row r="45" spans="1:27" s="1055" customFormat="1" ht="18" customHeight="1" thickBot="1" x14ac:dyDescent="0.3">
      <c r="A45" s="2764"/>
      <c r="B45" s="2765"/>
      <c r="C45" s="2765"/>
      <c r="D45" s="2787" t="s">
        <v>1141</v>
      </c>
      <c r="E45" s="2787"/>
      <c r="F45" s="2787"/>
      <c r="G45" s="2787"/>
      <c r="H45" s="2787"/>
      <c r="I45" s="2787"/>
      <c r="J45" s="2787"/>
      <c r="K45" s="2787"/>
      <c r="L45" s="2787"/>
      <c r="M45" s="2787"/>
      <c r="N45" s="2787"/>
      <c r="O45" s="2787"/>
      <c r="P45" s="2787"/>
      <c r="Q45" s="2787"/>
      <c r="R45" s="2787"/>
      <c r="S45" s="2787"/>
      <c r="T45" s="2787"/>
      <c r="U45" s="2787"/>
      <c r="V45" s="2787"/>
      <c r="W45" s="2787"/>
      <c r="X45" s="2787"/>
      <c r="Y45" s="2787"/>
      <c r="Z45" s="2788"/>
    </row>
    <row r="46" spans="1:27" s="1055" customFormat="1" ht="18" customHeight="1" x14ac:dyDescent="0.25">
      <c r="A46" s="2760" t="s">
        <v>1142</v>
      </c>
      <c r="B46" s="2761"/>
      <c r="C46" s="2761"/>
      <c r="D46" s="2804" t="s">
        <v>1176</v>
      </c>
      <c r="E46" s="2804"/>
      <c r="F46" s="2804"/>
      <c r="G46" s="2804"/>
      <c r="H46" s="2804"/>
      <c r="I46" s="2804"/>
      <c r="J46" s="2804"/>
      <c r="K46" s="2804"/>
      <c r="L46" s="2804"/>
      <c r="M46" s="2804"/>
      <c r="N46" s="2804"/>
      <c r="O46" s="2804"/>
      <c r="P46" s="2804"/>
      <c r="Q46" s="2804"/>
      <c r="R46" s="2804"/>
      <c r="S46" s="2804"/>
      <c r="T46" s="2804"/>
      <c r="U46" s="2804"/>
      <c r="V46" s="2804"/>
      <c r="W46" s="2804"/>
      <c r="X46" s="2804"/>
      <c r="Y46" s="2804"/>
      <c r="Z46" s="2805"/>
    </row>
    <row r="47" spans="1:27" s="1055" customFormat="1" ht="18" customHeight="1" x14ac:dyDescent="0.25">
      <c r="A47" s="2762"/>
      <c r="B47" s="2763"/>
      <c r="C47" s="2763"/>
      <c r="D47" s="2781" t="s">
        <v>627</v>
      </c>
      <c r="E47" s="2781"/>
      <c r="F47" s="2781"/>
      <c r="G47" s="2781"/>
      <c r="H47" s="2781"/>
      <c r="I47" s="2781"/>
      <c r="J47" s="2781"/>
      <c r="K47" s="2781"/>
      <c r="L47" s="2781"/>
      <c r="M47" s="2781"/>
      <c r="N47" s="2781"/>
      <c r="O47" s="2781"/>
      <c r="P47" s="2781"/>
      <c r="Q47" s="2781"/>
      <c r="R47" s="2781"/>
      <c r="S47" s="2781"/>
      <c r="T47" s="2781"/>
      <c r="U47" s="2781"/>
      <c r="V47" s="2781"/>
      <c r="W47" s="2781"/>
      <c r="X47" s="2781"/>
      <c r="Y47" s="2781"/>
      <c r="Z47" s="2782"/>
    </row>
    <row r="48" spans="1:27" s="1055" customFormat="1" ht="18" customHeight="1" thickBot="1" x14ac:dyDescent="0.3">
      <c r="A48" s="2764"/>
      <c r="B48" s="2765"/>
      <c r="C48" s="2765"/>
      <c r="D48" s="2787" t="s">
        <v>797</v>
      </c>
      <c r="E48" s="2787"/>
      <c r="F48" s="2787"/>
      <c r="G48" s="2787"/>
      <c r="H48" s="2787"/>
      <c r="I48" s="2787"/>
      <c r="J48" s="2787"/>
      <c r="K48" s="2787"/>
      <c r="L48" s="2787"/>
      <c r="M48" s="2787"/>
      <c r="N48" s="2787"/>
      <c r="O48" s="2787"/>
      <c r="P48" s="2787"/>
      <c r="Q48" s="2787"/>
      <c r="R48" s="2787"/>
      <c r="S48" s="2787"/>
      <c r="T48" s="2787"/>
      <c r="U48" s="2787"/>
      <c r="V48" s="2787"/>
      <c r="W48" s="2787"/>
      <c r="X48" s="2787"/>
      <c r="Y48" s="2787"/>
      <c r="Z48" s="2788"/>
    </row>
    <row r="49" spans="1:26" s="1055" customFormat="1" ht="18" customHeight="1" x14ac:dyDescent="0.25">
      <c r="A49" s="2840" t="s">
        <v>1143</v>
      </c>
      <c r="B49" s="2841"/>
      <c r="C49" s="2842"/>
      <c r="D49" s="2790" t="s">
        <v>1177</v>
      </c>
      <c r="E49" s="2790"/>
      <c r="F49" s="2790"/>
      <c r="G49" s="2790"/>
      <c r="H49" s="2790"/>
      <c r="I49" s="2790"/>
      <c r="J49" s="2790"/>
      <c r="K49" s="2790"/>
      <c r="L49" s="2790"/>
      <c r="M49" s="2790"/>
      <c r="N49" s="2790"/>
      <c r="O49" s="2790"/>
      <c r="P49" s="2790"/>
      <c r="Q49" s="2790"/>
      <c r="R49" s="2790"/>
      <c r="S49" s="2790"/>
      <c r="T49" s="2790"/>
      <c r="U49" s="2790"/>
      <c r="V49" s="2790"/>
      <c r="W49" s="2790"/>
      <c r="X49" s="2790"/>
      <c r="Y49" s="2790"/>
      <c r="Z49" s="2791"/>
    </row>
    <row r="50" spans="1:26" s="1055" customFormat="1" ht="18" customHeight="1" thickBot="1" x14ac:dyDescent="0.3">
      <c r="A50" s="2843"/>
      <c r="B50" s="2844"/>
      <c r="C50" s="2845"/>
      <c r="D50" s="2787" t="s">
        <v>1144</v>
      </c>
      <c r="E50" s="2787"/>
      <c r="F50" s="2787"/>
      <c r="G50" s="2787"/>
      <c r="H50" s="2787"/>
      <c r="I50" s="2787"/>
      <c r="J50" s="2787"/>
      <c r="K50" s="2787"/>
      <c r="L50" s="2787"/>
      <c r="M50" s="2787"/>
      <c r="N50" s="2787"/>
      <c r="O50" s="2787"/>
      <c r="P50" s="2787"/>
      <c r="Q50" s="2787"/>
      <c r="R50" s="2787"/>
      <c r="S50" s="2787"/>
      <c r="T50" s="2787"/>
      <c r="U50" s="2787"/>
      <c r="V50" s="2787"/>
      <c r="W50" s="2787"/>
      <c r="X50" s="2787"/>
      <c r="Y50" s="2787"/>
      <c r="Z50" s="2788"/>
    </row>
    <row r="51" spans="1:26" s="1055" customFormat="1" ht="18" customHeight="1" x14ac:dyDescent="0.25">
      <c r="A51" s="2773" t="s">
        <v>1145</v>
      </c>
      <c r="B51" s="2774"/>
      <c r="C51" s="2774"/>
      <c r="D51" s="2804" t="s">
        <v>1176</v>
      </c>
      <c r="E51" s="2804"/>
      <c r="F51" s="2804"/>
      <c r="G51" s="2804"/>
      <c r="H51" s="2804"/>
      <c r="I51" s="2804"/>
      <c r="J51" s="2804"/>
      <c r="K51" s="2804"/>
      <c r="L51" s="2804"/>
      <c r="M51" s="2804"/>
      <c r="N51" s="2804"/>
      <c r="O51" s="2804"/>
      <c r="P51" s="2804"/>
      <c r="Q51" s="2804"/>
      <c r="R51" s="2804"/>
      <c r="S51" s="2804"/>
      <c r="T51" s="2804"/>
      <c r="U51" s="2804"/>
      <c r="V51" s="2804"/>
      <c r="W51" s="2804"/>
      <c r="X51" s="2804"/>
      <c r="Y51" s="2804"/>
      <c r="Z51" s="2805"/>
    </row>
    <row r="52" spans="1:26" s="1055" customFormat="1" ht="18" customHeight="1" x14ac:dyDescent="0.25">
      <c r="A52" s="2775"/>
      <c r="B52" s="2776"/>
      <c r="C52" s="2776"/>
      <c r="D52" s="2781" t="s">
        <v>627</v>
      </c>
      <c r="E52" s="2781"/>
      <c r="F52" s="2781"/>
      <c r="G52" s="2781"/>
      <c r="H52" s="2781"/>
      <c r="I52" s="2781"/>
      <c r="J52" s="2781"/>
      <c r="K52" s="2781"/>
      <c r="L52" s="2781"/>
      <c r="M52" s="2781"/>
      <c r="N52" s="2781"/>
      <c r="O52" s="2781"/>
      <c r="P52" s="2781"/>
      <c r="Q52" s="2781"/>
      <c r="R52" s="2781"/>
      <c r="S52" s="2781"/>
      <c r="T52" s="2781"/>
      <c r="U52" s="2781"/>
      <c r="V52" s="2781"/>
      <c r="W52" s="2781"/>
      <c r="X52" s="2781"/>
      <c r="Y52" s="2781"/>
      <c r="Z52" s="2782"/>
    </row>
    <row r="53" spans="1:26" s="1055" customFormat="1" ht="18" customHeight="1" thickBot="1" x14ac:dyDescent="0.3">
      <c r="A53" s="2777"/>
      <c r="B53" s="2778"/>
      <c r="C53" s="2778"/>
      <c r="D53" s="2787" t="s">
        <v>801</v>
      </c>
      <c r="E53" s="2787"/>
      <c r="F53" s="2787"/>
      <c r="G53" s="2787"/>
      <c r="H53" s="2787"/>
      <c r="I53" s="2787"/>
      <c r="J53" s="2787"/>
      <c r="K53" s="2787"/>
      <c r="L53" s="2787"/>
      <c r="M53" s="2787"/>
      <c r="N53" s="2787"/>
      <c r="O53" s="2787"/>
      <c r="P53" s="2787"/>
      <c r="Q53" s="2787"/>
      <c r="R53" s="2787"/>
      <c r="S53" s="2787"/>
      <c r="T53" s="2787"/>
      <c r="U53" s="2787"/>
      <c r="V53" s="2787"/>
      <c r="W53" s="2787"/>
      <c r="X53" s="2787"/>
      <c r="Y53" s="2787"/>
      <c r="Z53" s="2788"/>
    </row>
    <row r="54" spans="1:26" s="1055" customFormat="1" ht="18" customHeight="1" x14ac:dyDescent="0.25">
      <c r="A54" s="2760" t="s">
        <v>1146</v>
      </c>
      <c r="B54" s="2761"/>
      <c r="C54" s="2761"/>
      <c r="D54" s="2790" t="s">
        <v>1177</v>
      </c>
      <c r="E54" s="2790"/>
      <c r="F54" s="2790"/>
      <c r="G54" s="2790"/>
      <c r="H54" s="2790"/>
      <c r="I54" s="2790"/>
      <c r="J54" s="2790"/>
      <c r="K54" s="2790"/>
      <c r="L54" s="2790"/>
      <c r="M54" s="2790"/>
      <c r="N54" s="2790"/>
      <c r="O54" s="2790"/>
      <c r="P54" s="2790"/>
      <c r="Q54" s="2790"/>
      <c r="R54" s="2790"/>
      <c r="S54" s="2790"/>
      <c r="T54" s="2790"/>
      <c r="U54" s="2790"/>
      <c r="V54" s="2790"/>
      <c r="W54" s="2790"/>
      <c r="X54" s="2790"/>
      <c r="Y54" s="2790"/>
      <c r="Z54" s="2791"/>
    </row>
    <row r="55" spans="1:26" s="1055" customFormat="1" ht="18" customHeight="1" thickBot="1" x14ac:dyDescent="0.3">
      <c r="A55" s="2764"/>
      <c r="B55" s="2765"/>
      <c r="C55" s="2765"/>
      <c r="D55" s="2787" t="s">
        <v>1147</v>
      </c>
      <c r="E55" s="2787"/>
      <c r="F55" s="2787"/>
      <c r="G55" s="2787"/>
      <c r="H55" s="2787"/>
      <c r="I55" s="2787"/>
      <c r="J55" s="2787"/>
      <c r="K55" s="2787"/>
      <c r="L55" s="2787"/>
      <c r="M55" s="2787"/>
      <c r="N55" s="2787"/>
      <c r="O55" s="2787"/>
      <c r="P55" s="2787"/>
      <c r="Q55" s="2787"/>
      <c r="R55" s="2787"/>
      <c r="S55" s="2787"/>
      <c r="T55" s="2787"/>
      <c r="U55" s="2787"/>
      <c r="V55" s="2787"/>
      <c r="W55" s="2787"/>
      <c r="X55" s="2787"/>
      <c r="Y55" s="2787"/>
      <c r="Z55" s="2788"/>
    </row>
    <row r="56" spans="1:26" s="1055" customFormat="1" ht="18" customHeight="1" thickBot="1" x14ac:dyDescent="0.3">
      <c r="A56" s="2779"/>
      <c r="B56" s="2779"/>
      <c r="C56" s="2779"/>
      <c r="D56" s="2789" t="s">
        <v>625</v>
      </c>
      <c r="E56" s="2789"/>
      <c r="F56" s="2789"/>
      <c r="G56" s="2789"/>
      <c r="H56" s="2789"/>
      <c r="I56" s="2789"/>
      <c r="J56" s="2789"/>
      <c r="K56" s="2789"/>
      <c r="L56" s="2789"/>
      <c r="M56" s="2789"/>
      <c r="N56" s="2789"/>
      <c r="O56" s="2789"/>
      <c r="P56" s="2789"/>
      <c r="Q56" s="2789"/>
      <c r="R56" s="2789"/>
      <c r="S56" s="2789"/>
      <c r="T56" s="2789"/>
      <c r="U56" s="2789"/>
      <c r="V56" s="2789"/>
      <c r="W56" s="2789"/>
      <c r="X56" s="2789"/>
      <c r="Y56" s="2789"/>
      <c r="Z56" s="2789"/>
    </row>
    <row r="57" spans="1:26" s="1055" customFormat="1" ht="18" customHeight="1" x14ac:dyDescent="0.25">
      <c r="A57" s="2760" t="s">
        <v>1148</v>
      </c>
      <c r="B57" s="2761"/>
      <c r="C57" s="2761"/>
      <c r="D57" s="2804" t="s">
        <v>1176</v>
      </c>
      <c r="E57" s="2804"/>
      <c r="F57" s="2804"/>
      <c r="G57" s="2804"/>
      <c r="H57" s="2804"/>
      <c r="I57" s="2804"/>
      <c r="J57" s="2804"/>
      <c r="K57" s="2804"/>
      <c r="L57" s="2804"/>
      <c r="M57" s="2804"/>
      <c r="N57" s="2804"/>
      <c r="O57" s="2804"/>
      <c r="P57" s="2804"/>
      <c r="Q57" s="2804"/>
      <c r="R57" s="2804"/>
      <c r="S57" s="2804"/>
      <c r="T57" s="2804"/>
      <c r="U57" s="2804"/>
      <c r="V57" s="2804"/>
      <c r="W57" s="2804"/>
      <c r="X57" s="2804"/>
      <c r="Y57" s="2804"/>
      <c r="Z57" s="2805"/>
    </row>
    <row r="58" spans="1:26" s="1055" customFormat="1" ht="44.25" customHeight="1" x14ac:dyDescent="0.25">
      <c r="A58" s="2762"/>
      <c r="B58" s="2763"/>
      <c r="C58" s="2763"/>
      <c r="D58" s="2780" t="s">
        <v>3537</v>
      </c>
      <c r="E58" s="2781"/>
      <c r="F58" s="2781"/>
      <c r="G58" s="2781"/>
      <c r="H58" s="2781"/>
      <c r="I58" s="2781"/>
      <c r="J58" s="2781"/>
      <c r="K58" s="2781"/>
      <c r="L58" s="2781"/>
      <c r="M58" s="2781"/>
      <c r="N58" s="2781"/>
      <c r="O58" s="2781"/>
      <c r="P58" s="2781"/>
      <c r="Q58" s="2781"/>
      <c r="R58" s="2781"/>
      <c r="S58" s="2781"/>
      <c r="T58" s="2781"/>
      <c r="U58" s="2781"/>
      <c r="V58" s="2781"/>
      <c r="W58" s="2781"/>
      <c r="X58" s="2781"/>
      <c r="Y58" s="2781"/>
      <c r="Z58" s="2782"/>
    </row>
    <row r="59" spans="1:26" s="1055" customFormat="1" ht="18" customHeight="1" thickBot="1" x14ac:dyDescent="0.3">
      <c r="A59" s="2764"/>
      <c r="B59" s="2765"/>
      <c r="C59" s="2765"/>
      <c r="D59" s="2787" t="s">
        <v>1153</v>
      </c>
      <c r="E59" s="2787"/>
      <c r="F59" s="2787"/>
      <c r="G59" s="2787"/>
      <c r="H59" s="2787"/>
      <c r="I59" s="2787"/>
      <c r="J59" s="2787"/>
      <c r="K59" s="2787"/>
      <c r="L59" s="2787"/>
      <c r="M59" s="2787"/>
      <c r="N59" s="2787"/>
      <c r="O59" s="2787"/>
      <c r="P59" s="2787"/>
      <c r="Q59" s="2787"/>
      <c r="R59" s="2787"/>
      <c r="S59" s="2787"/>
      <c r="T59" s="2787"/>
      <c r="U59" s="2787"/>
      <c r="V59" s="2787"/>
      <c r="W59" s="2787"/>
      <c r="X59" s="2787"/>
      <c r="Y59" s="2787"/>
      <c r="Z59" s="2788"/>
    </row>
    <row r="60" spans="1:26" s="1055" customFormat="1" ht="18" customHeight="1" x14ac:dyDescent="0.25">
      <c r="A60" s="2760" t="s">
        <v>1180</v>
      </c>
      <c r="B60" s="2761"/>
      <c r="C60" s="2761"/>
      <c r="D60" s="2792" t="s">
        <v>1177</v>
      </c>
      <c r="E60" s="2790"/>
      <c r="F60" s="2790"/>
      <c r="G60" s="2790"/>
      <c r="H60" s="2790"/>
      <c r="I60" s="2790"/>
      <c r="J60" s="2790"/>
      <c r="K60" s="2790"/>
      <c r="L60" s="2790"/>
      <c r="M60" s="2790"/>
      <c r="N60" s="2790"/>
      <c r="O60" s="2790"/>
      <c r="P60" s="2790"/>
      <c r="Q60" s="2790"/>
      <c r="R60" s="2790"/>
      <c r="S60" s="2790"/>
      <c r="T60" s="2790"/>
      <c r="U60" s="2790"/>
      <c r="V60" s="2790"/>
      <c r="W60" s="2790"/>
      <c r="X60" s="2790"/>
      <c r="Y60" s="2790"/>
      <c r="Z60" s="2791"/>
    </row>
    <row r="61" spans="1:26" s="1055" customFormat="1" ht="18" customHeight="1" thickBot="1" x14ac:dyDescent="0.3">
      <c r="A61" s="2764"/>
      <c r="B61" s="2765"/>
      <c r="C61" s="2765"/>
      <c r="D61" s="2787" t="s">
        <v>1152</v>
      </c>
      <c r="E61" s="2787"/>
      <c r="F61" s="2787"/>
      <c r="G61" s="2787"/>
      <c r="H61" s="2787"/>
      <c r="I61" s="2787"/>
      <c r="J61" s="2787"/>
      <c r="K61" s="2787"/>
      <c r="L61" s="2787"/>
      <c r="M61" s="2787"/>
      <c r="N61" s="2787"/>
      <c r="O61" s="2787"/>
      <c r="P61" s="2787"/>
      <c r="Q61" s="2787"/>
      <c r="R61" s="2787"/>
      <c r="S61" s="2787"/>
      <c r="T61" s="2787"/>
      <c r="U61" s="2787"/>
      <c r="V61" s="2787"/>
      <c r="W61" s="2787"/>
      <c r="X61" s="2787"/>
      <c r="Y61" s="2787"/>
      <c r="Z61" s="2788"/>
    </row>
    <row r="62" spans="1:26" s="1055" customFormat="1" ht="18" customHeight="1" x14ac:dyDescent="0.25">
      <c r="A62" s="2773" t="s">
        <v>1149</v>
      </c>
      <c r="B62" s="2774"/>
      <c r="C62" s="2774"/>
      <c r="D62" s="2790" t="s">
        <v>1199</v>
      </c>
      <c r="E62" s="2790"/>
      <c r="F62" s="2790"/>
      <c r="G62" s="2790"/>
      <c r="H62" s="2790"/>
      <c r="I62" s="2790"/>
      <c r="J62" s="2790"/>
      <c r="K62" s="2790"/>
      <c r="L62" s="2790"/>
      <c r="M62" s="2790"/>
      <c r="N62" s="2790"/>
      <c r="O62" s="2790"/>
      <c r="P62" s="2790"/>
      <c r="Q62" s="2790"/>
      <c r="R62" s="2790"/>
      <c r="S62" s="2790"/>
      <c r="T62" s="2790"/>
      <c r="U62" s="2790"/>
      <c r="V62" s="2790"/>
      <c r="W62" s="2790"/>
      <c r="X62" s="2790"/>
      <c r="Y62" s="2790"/>
      <c r="Z62" s="2791"/>
    </row>
    <row r="63" spans="1:26" s="1055" customFormat="1" ht="18" customHeight="1" x14ac:dyDescent="0.25">
      <c r="A63" s="2775"/>
      <c r="B63" s="2776"/>
      <c r="C63" s="2776"/>
      <c r="D63" s="2802" t="s">
        <v>629</v>
      </c>
      <c r="E63" s="2802"/>
      <c r="F63" s="2802"/>
      <c r="G63" s="2802"/>
      <c r="H63" s="2802"/>
      <c r="I63" s="2802"/>
      <c r="J63" s="2802"/>
      <c r="K63" s="2802"/>
      <c r="L63" s="2802"/>
      <c r="M63" s="2802"/>
      <c r="N63" s="2802"/>
      <c r="O63" s="2802"/>
      <c r="P63" s="2802"/>
      <c r="Q63" s="2802"/>
      <c r="R63" s="2802"/>
      <c r="S63" s="2802"/>
      <c r="T63" s="2802"/>
      <c r="U63" s="2802"/>
      <c r="V63" s="2802"/>
      <c r="W63" s="2802"/>
      <c r="X63" s="2802"/>
      <c r="Y63" s="2802"/>
      <c r="Z63" s="2803"/>
    </row>
    <row r="64" spans="1:26" s="1055" customFormat="1" ht="18" customHeight="1" x14ac:dyDescent="0.25">
      <c r="A64" s="2775"/>
      <c r="B64" s="2776"/>
      <c r="C64" s="2776"/>
      <c r="D64" s="2819" t="s">
        <v>630</v>
      </c>
      <c r="E64" s="2819"/>
      <c r="F64" s="2819"/>
      <c r="G64" s="2819"/>
      <c r="H64" s="2819"/>
      <c r="I64" s="2819"/>
      <c r="J64" s="2819"/>
      <c r="K64" s="2819"/>
      <c r="L64" s="2819"/>
      <c r="M64" s="2819"/>
      <c r="N64" s="2819"/>
      <c r="O64" s="2819"/>
      <c r="P64" s="2819"/>
      <c r="Q64" s="2819"/>
      <c r="R64" s="2819"/>
      <c r="S64" s="2819"/>
      <c r="T64" s="2819"/>
      <c r="U64" s="2819"/>
      <c r="V64" s="2819"/>
      <c r="W64" s="2819"/>
      <c r="X64" s="2819"/>
      <c r="Y64" s="2819"/>
      <c r="Z64" s="2820"/>
    </row>
    <row r="65" spans="1:28" s="1055" customFormat="1" ht="15.75" customHeight="1" x14ac:dyDescent="0.25">
      <c r="A65" s="2808"/>
      <c r="B65" s="2809"/>
      <c r="C65" s="2809"/>
      <c r="D65" s="2833" t="s">
        <v>3732</v>
      </c>
      <c r="E65" s="2834"/>
      <c r="F65" s="2834"/>
      <c r="G65" s="2834"/>
      <c r="H65" s="2834"/>
      <c r="I65" s="2834"/>
      <c r="J65" s="2834"/>
      <c r="K65" s="2834"/>
      <c r="L65" s="2834"/>
      <c r="M65" s="2834"/>
      <c r="N65" s="2834"/>
      <c r="O65" s="2834"/>
      <c r="P65" s="2834"/>
      <c r="Q65" s="2834"/>
      <c r="R65" s="2834"/>
      <c r="S65" s="2834"/>
      <c r="T65" s="2834"/>
      <c r="U65" s="2834"/>
      <c r="V65" s="2834"/>
      <c r="W65" s="2834"/>
      <c r="X65" s="2834"/>
      <c r="Y65" s="2834"/>
      <c r="Z65" s="2835"/>
    </row>
    <row r="66" spans="1:28" s="1055" customFormat="1" ht="18" customHeight="1" x14ac:dyDescent="0.25">
      <c r="A66" s="2810"/>
      <c r="B66" s="2811"/>
      <c r="C66" s="2811"/>
      <c r="D66" s="2770" t="s">
        <v>3623</v>
      </c>
      <c r="E66" s="2771"/>
      <c r="F66" s="2771"/>
      <c r="G66" s="2771"/>
      <c r="H66" s="2771"/>
      <c r="I66" s="2771"/>
      <c r="J66" s="2771"/>
      <c r="K66" s="2771"/>
      <c r="L66" s="2771"/>
      <c r="M66" s="2771"/>
      <c r="N66" s="2771"/>
      <c r="O66" s="2771"/>
      <c r="P66" s="2771"/>
      <c r="Q66" s="2771"/>
      <c r="R66" s="2771"/>
      <c r="S66" s="2771"/>
      <c r="T66" s="2771"/>
      <c r="U66" s="2771"/>
      <c r="V66" s="2771"/>
      <c r="W66" s="2771"/>
      <c r="X66" s="2771"/>
      <c r="Y66" s="2771"/>
      <c r="Z66" s="2772"/>
    </row>
    <row r="67" spans="1:28" s="1055" customFormat="1" ht="111.75" customHeight="1" thickBot="1" x14ac:dyDescent="0.3">
      <c r="A67" s="2777"/>
      <c r="B67" s="2778"/>
      <c r="C67" s="2778"/>
      <c r="D67" s="2785" t="s">
        <v>3624</v>
      </c>
      <c r="E67" s="2785"/>
      <c r="F67" s="2785"/>
      <c r="G67" s="2785"/>
      <c r="H67" s="2785"/>
      <c r="I67" s="2785"/>
      <c r="J67" s="2785"/>
      <c r="K67" s="2785"/>
      <c r="L67" s="2785"/>
      <c r="M67" s="2785"/>
      <c r="N67" s="2785"/>
      <c r="O67" s="2785"/>
      <c r="P67" s="2785"/>
      <c r="Q67" s="2785"/>
      <c r="R67" s="2785"/>
      <c r="S67" s="2785"/>
      <c r="T67" s="2785"/>
      <c r="U67" s="2785"/>
      <c r="V67" s="2785"/>
      <c r="W67" s="2785"/>
      <c r="X67" s="2785"/>
      <c r="Y67" s="2785"/>
      <c r="Z67" s="2786"/>
      <c r="AA67" s="2750" t="s">
        <v>1193</v>
      </c>
      <c r="AB67" s="2751"/>
    </row>
    <row r="68" spans="1:28" s="1055" customFormat="1" ht="18" customHeight="1" thickBot="1" x14ac:dyDescent="0.3">
      <c r="A68" s="2812" t="s">
        <v>1181</v>
      </c>
      <c r="B68" s="2812"/>
      <c r="C68" s="2812"/>
      <c r="D68" s="2747" t="s">
        <v>1151</v>
      </c>
      <c r="E68" s="2747"/>
      <c r="F68" s="2747"/>
      <c r="G68" s="2747"/>
      <c r="H68" s="2747"/>
      <c r="I68" s="2747"/>
      <c r="J68" s="2747"/>
      <c r="K68" s="2747"/>
      <c r="L68" s="2747"/>
      <c r="M68" s="2747"/>
      <c r="N68" s="2747"/>
      <c r="O68" s="2747"/>
      <c r="P68" s="2747"/>
      <c r="Q68" s="2747"/>
      <c r="R68" s="2747"/>
      <c r="S68" s="2747"/>
      <c r="T68" s="2747"/>
      <c r="U68" s="2747"/>
      <c r="V68" s="2747"/>
      <c r="W68" s="2747"/>
      <c r="X68" s="2747"/>
      <c r="Y68" s="2747"/>
      <c r="Z68" s="2747"/>
    </row>
    <row r="69" spans="1:28" s="1055" customFormat="1" ht="18" customHeight="1" x14ac:dyDescent="0.25">
      <c r="A69" s="2760" t="s">
        <v>1150</v>
      </c>
      <c r="B69" s="2761"/>
      <c r="C69" s="2761"/>
      <c r="D69" s="2790" t="s">
        <v>1154</v>
      </c>
      <c r="E69" s="2790"/>
      <c r="F69" s="2790"/>
      <c r="G69" s="2790"/>
      <c r="H69" s="2790"/>
      <c r="I69" s="2790"/>
      <c r="J69" s="2790"/>
      <c r="K69" s="2790"/>
      <c r="L69" s="2790"/>
      <c r="M69" s="2790"/>
      <c r="N69" s="2790"/>
      <c r="O69" s="2790"/>
      <c r="P69" s="2790"/>
      <c r="Q69" s="2790"/>
      <c r="R69" s="2790"/>
      <c r="S69" s="2790"/>
      <c r="T69" s="2790"/>
      <c r="U69" s="2790"/>
      <c r="V69" s="2790"/>
      <c r="W69" s="2790"/>
      <c r="X69" s="2790"/>
      <c r="Y69" s="2790"/>
      <c r="Z69" s="2791"/>
    </row>
    <row r="70" spans="1:28" s="1055" customFormat="1" ht="18" customHeight="1" x14ac:dyDescent="0.25">
      <c r="A70" s="2762"/>
      <c r="B70" s="2763"/>
      <c r="C70" s="2763"/>
      <c r="D70" s="2802" t="s">
        <v>629</v>
      </c>
      <c r="E70" s="2802"/>
      <c r="F70" s="2802"/>
      <c r="G70" s="2802"/>
      <c r="H70" s="2802"/>
      <c r="I70" s="2802"/>
      <c r="J70" s="2802"/>
      <c r="K70" s="2802"/>
      <c r="L70" s="2802"/>
      <c r="M70" s="2802"/>
      <c r="N70" s="2802"/>
      <c r="O70" s="2802"/>
      <c r="P70" s="2802"/>
      <c r="Q70" s="2802"/>
      <c r="R70" s="2802"/>
      <c r="S70" s="2802"/>
      <c r="T70" s="2802"/>
      <c r="U70" s="2802"/>
      <c r="V70" s="2802"/>
      <c r="W70" s="2802"/>
      <c r="X70" s="2802"/>
      <c r="Y70" s="2802"/>
      <c r="Z70" s="2803"/>
    </row>
    <row r="71" spans="1:28" s="1055" customFormat="1" ht="18" customHeight="1" x14ac:dyDescent="0.25">
      <c r="A71" s="2762"/>
      <c r="B71" s="2763"/>
      <c r="C71" s="2763"/>
      <c r="D71" s="2819" t="s">
        <v>630</v>
      </c>
      <c r="E71" s="2819"/>
      <c r="F71" s="2819"/>
      <c r="G71" s="2819"/>
      <c r="H71" s="2819"/>
      <c r="I71" s="2819"/>
      <c r="J71" s="2819"/>
      <c r="K71" s="2819"/>
      <c r="L71" s="2819"/>
      <c r="M71" s="2819"/>
      <c r="N71" s="2819"/>
      <c r="O71" s="2819"/>
      <c r="P71" s="2819"/>
      <c r="Q71" s="2819"/>
      <c r="R71" s="2819"/>
      <c r="S71" s="2819"/>
      <c r="T71" s="2819"/>
      <c r="U71" s="2819"/>
      <c r="V71" s="2819"/>
      <c r="W71" s="2819"/>
      <c r="X71" s="2819"/>
      <c r="Y71" s="2819"/>
      <c r="Z71" s="2820"/>
    </row>
    <row r="72" spans="1:28" s="1055" customFormat="1" ht="18" customHeight="1" x14ac:dyDescent="0.25">
      <c r="A72" s="2813"/>
      <c r="B72" s="2814"/>
      <c r="C72" s="2814"/>
      <c r="D72" s="2833" t="s">
        <v>3732</v>
      </c>
      <c r="E72" s="2834"/>
      <c r="F72" s="2834"/>
      <c r="G72" s="2834"/>
      <c r="H72" s="2834"/>
      <c r="I72" s="2834"/>
      <c r="J72" s="2834"/>
      <c r="K72" s="2834"/>
      <c r="L72" s="2834"/>
      <c r="M72" s="2834"/>
      <c r="N72" s="2834"/>
      <c r="O72" s="2834"/>
      <c r="P72" s="2834"/>
      <c r="Q72" s="2834"/>
      <c r="R72" s="2834"/>
      <c r="S72" s="2834"/>
      <c r="T72" s="2834"/>
      <c r="U72" s="2834"/>
      <c r="V72" s="2834"/>
      <c r="W72" s="2834"/>
      <c r="X72" s="2834"/>
      <c r="Y72" s="2834"/>
      <c r="Z72" s="2835"/>
    </row>
    <row r="73" spans="1:28" s="1055" customFormat="1" ht="18" customHeight="1" x14ac:dyDescent="0.25">
      <c r="A73" s="2815"/>
      <c r="B73" s="2816"/>
      <c r="C73" s="2816"/>
      <c r="D73" s="2770" t="s">
        <v>3623</v>
      </c>
      <c r="E73" s="2771"/>
      <c r="F73" s="2771"/>
      <c r="G73" s="2771"/>
      <c r="H73" s="2771"/>
      <c r="I73" s="2771"/>
      <c r="J73" s="2771"/>
      <c r="K73" s="2771"/>
      <c r="L73" s="2771"/>
      <c r="M73" s="2771"/>
      <c r="N73" s="2771"/>
      <c r="O73" s="2771"/>
      <c r="P73" s="2771"/>
      <c r="Q73" s="2771"/>
      <c r="R73" s="2771"/>
      <c r="S73" s="2771"/>
      <c r="T73" s="2771"/>
      <c r="U73" s="2771"/>
      <c r="V73" s="2771"/>
      <c r="W73" s="2771"/>
      <c r="X73" s="2771"/>
      <c r="Y73" s="2771"/>
      <c r="Z73" s="2772"/>
    </row>
    <row r="74" spans="1:28" s="1055" customFormat="1" ht="109.5" customHeight="1" thickBot="1" x14ac:dyDescent="0.3">
      <c r="A74" s="2764"/>
      <c r="B74" s="2765"/>
      <c r="C74" s="2765"/>
      <c r="D74" s="2785" t="s">
        <v>3625</v>
      </c>
      <c r="E74" s="2785"/>
      <c r="F74" s="2785"/>
      <c r="G74" s="2785"/>
      <c r="H74" s="2785"/>
      <c r="I74" s="2785"/>
      <c r="J74" s="2785"/>
      <c r="K74" s="2785"/>
      <c r="L74" s="2785"/>
      <c r="M74" s="2785"/>
      <c r="N74" s="2785"/>
      <c r="O74" s="2785"/>
      <c r="P74" s="2785"/>
      <c r="Q74" s="2785"/>
      <c r="R74" s="2785"/>
      <c r="S74" s="2785"/>
      <c r="T74" s="2785"/>
      <c r="U74" s="2785"/>
      <c r="V74" s="2785"/>
      <c r="W74" s="2785"/>
      <c r="X74" s="2785"/>
      <c r="Y74" s="2785"/>
      <c r="Z74" s="2786"/>
    </row>
    <row r="75" spans="1:28" s="1055" customFormat="1" ht="18" customHeight="1" thickBot="1" x14ac:dyDescent="0.3">
      <c r="A75" s="2752" t="s">
        <v>1182</v>
      </c>
      <c r="B75" s="2753"/>
      <c r="C75" s="2753"/>
      <c r="D75" s="2766" t="s">
        <v>1156</v>
      </c>
      <c r="E75" s="2766"/>
      <c r="F75" s="2766"/>
      <c r="G75" s="2766"/>
      <c r="H75" s="2766"/>
      <c r="I75" s="2766"/>
      <c r="J75" s="2766"/>
      <c r="K75" s="2766"/>
      <c r="L75" s="2766"/>
      <c r="M75" s="2766"/>
      <c r="N75" s="2766"/>
      <c r="O75" s="2766"/>
      <c r="P75" s="2766"/>
      <c r="Q75" s="2766"/>
      <c r="R75" s="2766"/>
      <c r="S75" s="2766"/>
      <c r="T75" s="2766"/>
      <c r="U75" s="2766"/>
      <c r="V75" s="2766"/>
      <c r="W75" s="2766"/>
      <c r="X75" s="2766"/>
      <c r="Y75" s="2766"/>
      <c r="Z75" s="2767"/>
    </row>
    <row r="76" spans="1:28" s="1055" customFormat="1" ht="18" customHeight="1" x14ac:dyDescent="0.25">
      <c r="A76" s="2760" t="s">
        <v>1183</v>
      </c>
      <c r="B76" s="2761"/>
      <c r="C76" s="2761"/>
      <c r="D76" s="2783" t="s">
        <v>1154</v>
      </c>
      <c r="E76" s="2783"/>
      <c r="F76" s="2783"/>
      <c r="G76" s="2783"/>
      <c r="H76" s="2783"/>
      <c r="I76" s="2783"/>
      <c r="J76" s="2783"/>
      <c r="K76" s="2783"/>
      <c r="L76" s="2783"/>
      <c r="M76" s="2783"/>
      <c r="N76" s="2783"/>
      <c r="O76" s="2783"/>
      <c r="P76" s="2783"/>
      <c r="Q76" s="2783"/>
      <c r="R76" s="2783"/>
      <c r="S76" s="2783"/>
      <c r="T76" s="2783"/>
      <c r="U76" s="2783"/>
      <c r="V76" s="2783"/>
      <c r="W76" s="2783"/>
      <c r="X76" s="2783"/>
      <c r="Y76" s="2783"/>
      <c r="Z76" s="2784"/>
    </row>
    <row r="77" spans="1:28" s="1055" customFormat="1" ht="18" customHeight="1" x14ac:dyDescent="0.25">
      <c r="A77" s="2762"/>
      <c r="B77" s="2763"/>
      <c r="C77" s="2763"/>
      <c r="D77" s="2798" t="s">
        <v>629</v>
      </c>
      <c r="E77" s="2798"/>
      <c r="F77" s="2798"/>
      <c r="G77" s="2798"/>
      <c r="H77" s="2798"/>
      <c r="I77" s="2798"/>
      <c r="J77" s="2798"/>
      <c r="K77" s="2798"/>
      <c r="L77" s="2798"/>
      <c r="M77" s="2798"/>
      <c r="N77" s="2798"/>
      <c r="O77" s="2798"/>
      <c r="P77" s="2798"/>
      <c r="Q77" s="2798"/>
      <c r="R77" s="2798"/>
      <c r="S77" s="2798"/>
      <c r="T77" s="2798"/>
      <c r="U77" s="2798"/>
      <c r="V77" s="2798"/>
      <c r="W77" s="2798"/>
      <c r="X77" s="2798"/>
      <c r="Y77" s="2798"/>
      <c r="Z77" s="2799"/>
    </row>
    <row r="78" spans="1:28" s="1055" customFormat="1" ht="18" customHeight="1" x14ac:dyDescent="0.25">
      <c r="A78" s="2762"/>
      <c r="B78" s="2763"/>
      <c r="C78" s="2763"/>
      <c r="D78" s="2793" t="s">
        <v>630</v>
      </c>
      <c r="E78" s="2793"/>
      <c r="F78" s="2793"/>
      <c r="G78" s="2793"/>
      <c r="H78" s="2793"/>
      <c r="I78" s="2793"/>
      <c r="J78" s="2793"/>
      <c r="K78" s="2793"/>
      <c r="L78" s="2793"/>
      <c r="M78" s="2793"/>
      <c r="N78" s="2793"/>
      <c r="O78" s="2793"/>
      <c r="P78" s="2793"/>
      <c r="Q78" s="2793"/>
      <c r="R78" s="2793"/>
      <c r="S78" s="2793"/>
      <c r="T78" s="2793"/>
      <c r="U78" s="2793"/>
      <c r="V78" s="2793"/>
      <c r="W78" s="2793"/>
      <c r="X78" s="2793"/>
      <c r="Y78" s="2793"/>
      <c r="Z78" s="2794"/>
    </row>
    <row r="79" spans="1:28" s="1055" customFormat="1" ht="18" customHeight="1" x14ac:dyDescent="0.25">
      <c r="A79" s="2813"/>
      <c r="B79" s="2814"/>
      <c r="C79" s="2814"/>
      <c r="D79" s="2833" t="s">
        <v>3732</v>
      </c>
      <c r="E79" s="2834"/>
      <c r="F79" s="2834"/>
      <c r="G79" s="2834"/>
      <c r="H79" s="2834"/>
      <c r="I79" s="2834"/>
      <c r="J79" s="2834"/>
      <c r="K79" s="2834"/>
      <c r="L79" s="2834"/>
      <c r="M79" s="2834"/>
      <c r="N79" s="2834"/>
      <c r="O79" s="2834"/>
      <c r="P79" s="2834"/>
      <c r="Q79" s="2834"/>
      <c r="R79" s="2834"/>
      <c r="S79" s="2834"/>
      <c r="T79" s="2834"/>
      <c r="U79" s="2834"/>
      <c r="V79" s="2834"/>
      <c r="W79" s="2834"/>
      <c r="X79" s="2834"/>
      <c r="Y79" s="2834"/>
      <c r="Z79" s="2835"/>
    </row>
    <row r="80" spans="1:28" s="1055" customFormat="1" ht="18" customHeight="1" x14ac:dyDescent="0.25">
      <c r="A80" s="2815"/>
      <c r="B80" s="2816"/>
      <c r="C80" s="2816"/>
      <c r="D80" s="2770" t="s">
        <v>3623</v>
      </c>
      <c r="E80" s="2771"/>
      <c r="F80" s="2771"/>
      <c r="G80" s="2771"/>
      <c r="H80" s="2771"/>
      <c r="I80" s="2771"/>
      <c r="J80" s="2771"/>
      <c r="K80" s="2771"/>
      <c r="L80" s="2771"/>
      <c r="M80" s="2771"/>
      <c r="N80" s="2771"/>
      <c r="O80" s="2771"/>
      <c r="P80" s="2771"/>
      <c r="Q80" s="2771"/>
      <c r="R80" s="2771"/>
      <c r="S80" s="2771"/>
      <c r="T80" s="2771"/>
      <c r="U80" s="2771"/>
      <c r="V80" s="2771"/>
      <c r="W80" s="2771"/>
      <c r="X80" s="2771"/>
      <c r="Y80" s="2771"/>
      <c r="Z80" s="2772"/>
    </row>
    <row r="81" spans="1:26" s="1055" customFormat="1" ht="30.75" customHeight="1" thickBot="1" x14ac:dyDescent="0.3">
      <c r="A81" s="2764"/>
      <c r="B81" s="2765"/>
      <c r="C81" s="2765"/>
      <c r="D81" s="2800" t="s">
        <v>3626</v>
      </c>
      <c r="E81" s="2800"/>
      <c r="F81" s="2800"/>
      <c r="G81" s="2800"/>
      <c r="H81" s="2800"/>
      <c r="I81" s="2800"/>
      <c r="J81" s="2800"/>
      <c r="K81" s="2800"/>
      <c r="L81" s="2800"/>
      <c r="M81" s="2800"/>
      <c r="N81" s="2800"/>
      <c r="O81" s="2800"/>
      <c r="P81" s="2800"/>
      <c r="Q81" s="2800"/>
      <c r="R81" s="2800"/>
      <c r="S81" s="2800"/>
      <c r="T81" s="2800"/>
      <c r="U81" s="2800"/>
      <c r="V81" s="2800"/>
      <c r="W81" s="2800"/>
      <c r="X81" s="2800"/>
      <c r="Y81" s="2800"/>
      <c r="Z81" s="2801"/>
    </row>
    <row r="82" spans="1:26" s="1055" customFormat="1" ht="255" customHeight="1" thickBot="1" x14ac:dyDescent="0.3">
      <c r="A82" s="2752" t="s">
        <v>1033</v>
      </c>
      <c r="B82" s="2753"/>
      <c r="C82" s="2753"/>
      <c r="D82" s="2817" t="s">
        <v>1194</v>
      </c>
      <c r="E82" s="2817"/>
      <c r="F82" s="2817"/>
      <c r="G82" s="2817"/>
      <c r="H82" s="2817"/>
      <c r="I82" s="2817"/>
      <c r="J82" s="2817"/>
      <c r="K82" s="2817"/>
      <c r="L82" s="2817"/>
      <c r="M82" s="2817"/>
      <c r="N82" s="2817"/>
      <c r="O82" s="2817"/>
      <c r="P82" s="2817"/>
      <c r="Q82" s="2817"/>
      <c r="R82" s="2817"/>
      <c r="S82" s="2817"/>
      <c r="T82" s="2817"/>
      <c r="U82" s="2817"/>
      <c r="V82" s="2817"/>
      <c r="W82" s="2817"/>
      <c r="X82" s="2817"/>
      <c r="Y82" s="2817"/>
      <c r="Z82" s="2818"/>
    </row>
    <row r="83" spans="1:26" s="1055" customFormat="1" ht="18" customHeight="1" thickBot="1" x14ac:dyDescent="0.3">
      <c r="A83" s="2752" t="s">
        <v>1184</v>
      </c>
      <c r="B83" s="2753"/>
      <c r="C83" s="2753"/>
      <c r="D83" s="2766" t="s">
        <v>1155</v>
      </c>
      <c r="E83" s="2766"/>
      <c r="F83" s="2766"/>
      <c r="G83" s="2766"/>
      <c r="H83" s="2766"/>
      <c r="I83" s="2766"/>
      <c r="J83" s="2766"/>
      <c r="K83" s="2766"/>
      <c r="L83" s="2766"/>
      <c r="M83" s="2766"/>
      <c r="N83" s="2766"/>
      <c r="O83" s="2766"/>
      <c r="P83" s="2766"/>
      <c r="Q83" s="2766"/>
      <c r="R83" s="2766"/>
      <c r="S83" s="2766"/>
      <c r="T83" s="2766"/>
      <c r="U83" s="2766"/>
      <c r="V83" s="2766"/>
      <c r="W83" s="2766"/>
      <c r="X83" s="2766"/>
      <c r="Y83" s="2766"/>
      <c r="Z83" s="2767"/>
    </row>
    <row r="84" spans="1:26" s="1055" customFormat="1" ht="18" customHeight="1" thickBot="1" x14ac:dyDescent="0.3">
      <c r="A84" s="2752" t="s">
        <v>1157</v>
      </c>
      <c r="B84" s="2753"/>
      <c r="C84" s="2753"/>
      <c r="D84" s="2766" t="s">
        <v>1160</v>
      </c>
      <c r="E84" s="2766"/>
      <c r="F84" s="2766"/>
      <c r="G84" s="2766"/>
      <c r="H84" s="2766"/>
      <c r="I84" s="2766"/>
      <c r="J84" s="2766"/>
      <c r="K84" s="2766"/>
      <c r="L84" s="2766"/>
      <c r="M84" s="2766"/>
      <c r="N84" s="2766"/>
      <c r="O84" s="2766"/>
      <c r="P84" s="2766"/>
      <c r="Q84" s="2766"/>
      <c r="R84" s="2766"/>
      <c r="S84" s="2766"/>
      <c r="T84" s="2766"/>
      <c r="U84" s="2766"/>
      <c r="V84" s="2766"/>
      <c r="W84" s="2766"/>
      <c r="X84" s="2766"/>
      <c r="Y84" s="2766"/>
      <c r="Z84" s="2767"/>
    </row>
    <row r="85" spans="1:26" s="1055" customFormat="1" ht="18" customHeight="1" thickBot="1" x14ac:dyDescent="0.3">
      <c r="A85" s="2752" t="s">
        <v>1179</v>
      </c>
      <c r="B85" s="2753"/>
      <c r="C85" s="2753"/>
      <c r="D85" s="2766" t="s">
        <v>1178</v>
      </c>
      <c r="E85" s="2766"/>
      <c r="F85" s="2766"/>
      <c r="G85" s="2766"/>
      <c r="H85" s="2766"/>
      <c r="I85" s="2766"/>
      <c r="J85" s="2766"/>
      <c r="K85" s="2766"/>
      <c r="L85" s="2766"/>
      <c r="M85" s="2766"/>
      <c r="N85" s="2766"/>
      <c r="O85" s="2766"/>
      <c r="P85" s="2766"/>
      <c r="Q85" s="2766"/>
      <c r="R85" s="2766"/>
      <c r="S85" s="2766"/>
      <c r="T85" s="2766"/>
      <c r="U85" s="2766"/>
      <c r="V85" s="2766"/>
      <c r="W85" s="2766"/>
      <c r="X85" s="2766"/>
      <c r="Y85" s="2766"/>
      <c r="Z85" s="2767"/>
    </row>
    <row r="86" spans="1:26" s="1055" customFormat="1" ht="42" customHeight="1" thickBot="1" x14ac:dyDescent="0.3">
      <c r="A86" s="2752" t="s">
        <v>1158</v>
      </c>
      <c r="B86" s="2753"/>
      <c r="C86" s="2753"/>
      <c r="D86" s="2796" t="s">
        <v>1206</v>
      </c>
      <c r="E86" s="2796"/>
      <c r="F86" s="2796"/>
      <c r="G86" s="2796"/>
      <c r="H86" s="2796"/>
      <c r="I86" s="2796"/>
      <c r="J86" s="2796"/>
      <c r="K86" s="2796"/>
      <c r="L86" s="2796"/>
      <c r="M86" s="2796"/>
      <c r="N86" s="2796"/>
      <c r="O86" s="2796"/>
      <c r="P86" s="2796"/>
      <c r="Q86" s="2796"/>
      <c r="R86" s="2796"/>
      <c r="S86" s="2796"/>
      <c r="T86" s="2796"/>
      <c r="U86" s="2796"/>
      <c r="V86" s="2796"/>
      <c r="W86" s="2796"/>
      <c r="X86" s="2796"/>
      <c r="Y86" s="2796"/>
      <c r="Z86" s="2797"/>
    </row>
    <row r="87" spans="1:26" s="1055" customFormat="1" ht="30.75" customHeight="1" thickBot="1" x14ac:dyDescent="0.3">
      <c r="A87" s="2764"/>
      <c r="B87" s="2765"/>
      <c r="C87" s="2765"/>
      <c r="D87" s="2821" t="s">
        <v>1198</v>
      </c>
      <c r="E87" s="2822"/>
      <c r="F87" s="2822"/>
      <c r="G87" s="2822"/>
      <c r="H87" s="2822"/>
      <c r="I87" s="2822"/>
      <c r="J87" s="2822"/>
      <c r="K87" s="2822"/>
      <c r="L87" s="2822"/>
      <c r="M87" s="2822"/>
      <c r="N87" s="2822"/>
      <c r="O87" s="2822"/>
      <c r="P87" s="2822"/>
      <c r="Q87" s="2822"/>
      <c r="R87" s="2822"/>
      <c r="S87" s="2822"/>
      <c r="T87" s="2822"/>
      <c r="U87" s="2822"/>
      <c r="V87" s="2822"/>
      <c r="W87" s="2822"/>
      <c r="X87" s="2822"/>
      <c r="Y87" s="2822"/>
      <c r="Z87" s="2823"/>
    </row>
    <row r="88" spans="1:26" s="1055" customFormat="1" ht="18" customHeight="1" thickBot="1" x14ac:dyDescent="0.3">
      <c r="A88" s="2752" t="s">
        <v>1185</v>
      </c>
      <c r="B88" s="2753"/>
      <c r="C88" s="2753"/>
      <c r="D88" s="2766" t="s">
        <v>1161</v>
      </c>
      <c r="E88" s="2766"/>
      <c r="F88" s="2766"/>
      <c r="G88" s="2766"/>
      <c r="H88" s="2766"/>
      <c r="I88" s="2766"/>
      <c r="J88" s="2766"/>
      <c r="K88" s="2766"/>
      <c r="L88" s="2766"/>
      <c r="M88" s="2766"/>
      <c r="N88" s="2766"/>
      <c r="O88" s="2766"/>
      <c r="P88" s="2766"/>
      <c r="Q88" s="2766"/>
      <c r="R88" s="2766"/>
      <c r="S88" s="2766"/>
      <c r="T88" s="2766"/>
      <c r="U88" s="2766"/>
      <c r="V88" s="2766"/>
      <c r="W88" s="2766"/>
      <c r="X88" s="2766"/>
      <c r="Y88" s="2766"/>
      <c r="Z88" s="2767"/>
    </row>
    <row r="89" spans="1:26" s="1055" customFormat="1" ht="28.5" customHeight="1" x14ac:dyDescent="0.25">
      <c r="A89" s="2760" t="s">
        <v>1159</v>
      </c>
      <c r="B89" s="2761"/>
      <c r="C89" s="2761"/>
      <c r="D89" s="2804" t="s">
        <v>3538</v>
      </c>
      <c r="E89" s="2804"/>
      <c r="F89" s="2804"/>
      <c r="G89" s="2804"/>
      <c r="H89" s="2804"/>
      <c r="I89" s="2804"/>
      <c r="J89" s="2804"/>
      <c r="K89" s="2804"/>
      <c r="L89" s="2804"/>
      <c r="M89" s="2804"/>
      <c r="N89" s="2804"/>
      <c r="O89" s="2804"/>
      <c r="P89" s="2804"/>
      <c r="Q89" s="2804"/>
      <c r="R89" s="2804"/>
      <c r="S89" s="2804"/>
      <c r="T89" s="2804"/>
      <c r="U89" s="2804"/>
      <c r="V89" s="2804"/>
      <c r="W89" s="2804"/>
      <c r="X89" s="2804"/>
      <c r="Y89" s="2804"/>
      <c r="Z89" s="2805"/>
    </row>
    <row r="90" spans="1:26" s="1055" customFormat="1" ht="18" customHeight="1" x14ac:dyDescent="0.25">
      <c r="A90" s="2762"/>
      <c r="B90" s="2763"/>
      <c r="C90" s="2763"/>
      <c r="D90" s="2780" t="s">
        <v>3539</v>
      </c>
      <c r="E90" s="2781"/>
      <c r="F90" s="2781"/>
      <c r="G90" s="2781"/>
      <c r="H90" s="2781"/>
      <c r="I90" s="2781"/>
      <c r="J90" s="2781"/>
      <c r="K90" s="2781"/>
      <c r="L90" s="2781"/>
      <c r="M90" s="2781"/>
      <c r="N90" s="2781"/>
      <c r="O90" s="2781"/>
      <c r="P90" s="2781"/>
      <c r="Q90" s="2781"/>
      <c r="R90" s="2781"/>
      <c r="S90" s="2781"/>
      <c r="T90" s="2781"/>
      <c r="U90" s="2781"/>
      <c r="V90" s="2781"/>
      <c r="W90" s="2781"/>
      <c r="X90" s="2781"/>
      <c r="Y90" s="2781"/>
      <c r="Z90" s="2782"/>
    </row>
    <row r="91" spans="1:26" s="1055" customFormat="1" ht="27.75" customHeight="1" thickBot="1" x14ac:dyDescent="0.3">
      <c r="A91" s="2764"/>
      <c r="B91" s="2765"/>
      <c r="C91" s="2765"/>
      <c r="D91" s="2806" t="s">
        <v>1207</v>
      </c>
      <c r="E91" s="2806"/>
      <c r="F91" s="2806"/>
      <c r="G91" s="2806"/>
      <c r="H91" s="2806"/>
      <c r="I91" s="2806"/>
      <c r="J91" s="2806"/>
      <c r="K91" s="2806"/>
      <c r="L91" s="2806"/>
      <c r="M91" s="2806"/>
      <c r="N91" s="2806"/>
      <c r="O91" s="2806"/>
      <c r="P91" s="2806"/>
      <c r="Q91" s="2806"/>
      <c r="R91" s="2806"/>
      <c r="S91" s="2806"/>
      <c r="T91" s="2806"/>
      <c r="U91" s="2806"/>
      <c r="V91" s="2806"/>
      <c r="W91" s="2806"/>
      <c r="X91" s="2806"/>
      <c r="Y91" s="2806"/>
      <c r="Z91" s="2807"/>
    </row>
    <row r="92" spans="1:26" s="1055" customFormat="1" ht="18" customHeight="1" thickBot="1" x14ac:dyDescent="0.3">
      <c r="A92" s="2752" t="s">
        <v>1186</v>
      </c>
      <c r="B92" s="2753"/>
      <c r="C92" s="2753"/>
      <c r="D92" s="2766" t="s">
        <v>1163</v>
      </c>
      <c r="E92" s="2766"/>
      <c r="F92" s="2766"/>
      <c r="G92" s="2766"/>
      <c r="H92" s="2766"/>
      <c r="I92" s="2766"/>
      <c r="J92" s="2766"/>
      <c r="K92" s="2766"/>
      <c r="L92" s="2766"/>
      <c r="M92" s="2766"/>
      <c r="N92" s="2766"/>
      <c r="O92" s="2766"/>
      <c r="P92" s="2766"/>
      <c r="Q92" s="2766"/>
      <c r="R92" s="2766"/>
      <c r="S92" s="2766"/>
      <c r="T92" s="2766"/>
      <c r="U92" s="2766"/>
      <c r="V92" s="2766"/>
      <c r="W92" s="2766"/>
      <c r="X92" s="2766"/>
      <c r="Y92" s="2766"/>
      <c r="Z92" s="2767"/>
    </row>
    <row r="93" spans="1:26" s="1055" customFormat="1" ht="27" customHeight="1" x14ac:dyDescent="0.25">
      <c r="A93" s="2760" t="s">
        <v>1162</v>
      </c>
      <c r="B93" s="2761"/>
      <c r="C93" s="2761"/>
      <c r="D93" s="2783" t="s">
        <v>3540</v>
      </c>
      <c r="E93" s="2783"/>
      <c r="F93" s="2783"/>
      <c r="G93" s="2783"/>
      <c r="H93" s="2783"/>
      <c r="I93" s="2783"/>
      <c r="J93" s="2783"/>
      <c r="K93" s="2783"/>
      <c r="L93" s="2783"/>
      <c r="M93" s="2783"/>
      <c r="N93" s="2783"/>
      <c r="O93" s="2783"/>
      <c r="P93" s="2783"/>
      <c r="Q93" s="2783"/>
      <c r="R93" s="2783"/>
      <c r="S93" s="2783"/>
      <c r="T93" s="2783"/>
      <c r="U93" s="2783"/>
      <c r="V93" s="2783"/>
      <c r="W93" s="2783"/>
      <c r="X93" s="2783"/>
      <c r="Y93" s="2783"/>
      <c r="Z93" s="2784"/>
    </row>
    <row r="94" spans="1:26" s="1055" customFormat="1" ht="18" customHeight="1" x14ac:dyDescent="0.25">
      <c r="A94" s="2762"/>
      <c r="B94" s="2763"/>
      <c r="C94" s="2763"/>
      <c r="D94" s="2780" t="s">
        <v>3541</v>
      </c>
      <c r="E94" s="2781"/>
      <c r="F94" s="2781"/>
      <c r="G94" s="2781"/>
      <c r="H94" s="2781"/>
      <c r="I94" s="2781"/>
      <c r="J94" s="2781"/>
      <c r="K94" s="2781"/>
      <c r="L94" s="2781"/>
      <c r="M94" s="2781"/>
      <c r="N94" s="2781"/>
      <c r="O94" s="2781"/>
      <c r="P94" s="2781"/>
      <c r="Q94" s="2781"/>
      <c r="R94" s="2781"/>
      <c r="S94" s="2781"/>
      <c r="T94" s="2781"/>
      <c r="U94" s="2781"/>
      <c r="V94" s="2781"/>
      <c r="W94" s="2781"/>
      <c r="X94" s="2781"/>
      <c r="Y94" s="2781"/>
      <c r="Z94" s="2782"/>
    </row>
    <row r="95" spans="1:26" s="1055" customFormat="1" ht="18" customHeight="1" thickBot="1" x14ac:dyDescent="0.3">
      <c r="A95" s="2764"/>
      <c r="B95" s="2765"/>
      <c r="C95" s="2765"/>
      <c r="D95" s="2768" t="s">
        <v>1208</v>
      </c>
      <c r="E95" s="2768"/>
      <c r="F95" s="2768"/>
      <c r="G95" s="2768"/>
      <c r="H95" s="2768"/>
      <c r="I95" s="2768"/>
      <c r="J95" s="2768"/>
      <c r="K95" s="2768"/>
      <c r="L95" s="2768"/>
      <c r="M95" s="2768"/>
      <c r="N95" s="2768"/>
      <c r="O95" s="2768"/>
      <c r="P95" s="2768"/>
      <c r="Q95" s="2768"/>
      <c r="R95" s="2768"/>
      <c r="S95" s="2768"/>
      <c r="T95" s="2768"/>
      <c r="U95" s="2768"/>
      <c r="V95" s="2768"/>
      <c r="W95" s="2768"/>
      <c r="X95" s="2768"/>
      <c r="Y95" s="2768"/>
      <c r="Z95" s="2769"/>
    </row>
    <row r="96" spans="1:26" s="1055" customFormat="1" ht="18" customHeight="1" thickBot="1" x14ac:dyDescent="0.3">
      <c r="A96" s="2752" t="s">
        <v>1187</v>
      </c>
      <c r="B96" s="2753"/>
      <c r="C96" s="2753"/>
      <c r="D96" s="2766" t="s">
        <v>1164</v>
      </c>
      <c r="E96" s="2766"/>
      <c r="F96" s="2766"/>
      <c r="G96" s="2766"/>
      <c r="H96" s="2766"/>
      <c r="I96" s="2766"/>
      <c r="J96" s="2766"/>
      <c r="K96" s="2766"/>
      <c r="L96" s="2766"/>
      <c r="M96" s="2766"/>
      <c r="N96" s="2766"/>
      <c r="O96" s="2766"/>
      <c r="P96" s="2766"/>
      <c r="Q96" s="2766"/>
      <c r="R96" s="2766"/>
      <c r="S96" s="2766"/>
      <c r="T96" s="2766"/>
      <c r="U96" s="2766"/>
      <c r="V96" s="2766"/>
      <c r="W96" s="2766"/>
      <c r="X96" s="2766"/>
      <c r="Y96" s="2766"/>
      <c r="Z96" s="2767"/>
    </row>
    <row r="97" spans="1:26" s="1055" customFormat="1" ht="26.25" customHeight="1" x14ac:dyDescent="0.25">
      <c r="A97" s="2760" t="s">
        <v>1165</v>
      </c>
      <c r="B97" s="2761"/>
      <c r="C97" s="2761"/>
      <c r="D97" s="2783" t="s">
        <v>3542</v>
      </c>
      <c r="E97" s="2783"/>
      <c r="F97" s="2783"/>
      <c r="G97" s="2783"/>
      <c r="H97" s="2783"/>
      <c r="I97" s="2783"/>
      <c r="J97" s="2783"/>
      <c r="K97" s="2783"/>
      <c r="L97" s="2783"/>
      <c r="M97" s="2783"/>
      <c r="N97" s="2783"/>
      <c r="O97" s="2783"/>
      <c r="P97" s="2783"/>
      <c r="Q97" s="2783"/>
      <c r="R97" s="2783"/>
      <c r="S97" s="2783"/>
      <c r="T97" s="2783"/>
      <c r="U97" s="2783"/>
      <c r="V97" s="2783"/>
      <c r="W97" s="2783"/>
      <c r="X97" s="2783"/>
      <c r="Y97" s="2783"/>
      <c r="Z97" s="2784"/>
    </row>
    <row r="98" spans="1:26" s="1055" customFormat="1" ht="18" customHeight="1" x14ac:dyDescent="0.25">
      <c r="A98" s="2762"/>
      <c r="B98" s="2763"/>
      <c r="C98" s="2763"/>
      <c r="D98" s="2793" t="s">
        <v>3539</v>
      </c>
      <c r="E98" s="2793"/>
      <c r="F98" s="2793"/>
      <c r="G98" s="2793"/>
      <c r="H98" s="2793"/>
      <c r="I98" s="2793"/>
      <c r="J98" s="2793"/>
      <c r="K98" s="2793"/>
      <c r="L98" s="2793"/>
      <c r="M98" s="2793"/>
      <c r="N98" s="2793"/>
      <c r="O98" s="2793"/>
      <c r="P98" s="2793"/>
      <c r="Q98" s="2793"/>
      <c r="R98" s="2793"/>
      <c r="S98" s="2793"/>
      <c r="T98" s="2793"/>
      <c r="U98" s="2793"/>
      <c r="V98" s="2793"/>
      <c r="W98" s="2793"/>
      <c r="X98" s="2793"/>
      <c r="Y98" s="2793"/>
      <c r="Z98" s="2794"/>
    </row>
    <row r="99" spans="1:26" s="1055" customFormat="1" ht="18" customHeight="1" thickBot="1" x14ac:dyDescent="0.3">
      <c r="A99" s="2764"/>
      <c r="B99" s="2765"/>
      <c r="C99" s="2765"/>
      <c r="D99" s="2768" t="s">
        <v>1209</v>
      </c>
      <c r="E99" s="2768"/>
      <c r="F99" s="2768"/>
      <c r="G99" s="2768"/>
      <c r="H99" s="2768"/>
      <c r="I99" s="2768"/>
      <c r="J99" s="2768"/>
      <c r="K99" s="2768"/>
      <c r="L99" s="2768"/>
      <c r="M99" s="2768"/>
      <c r="N99" s="2768"/>
      <c r="O99" s="2768"/>
      <c r="P99" s="2768"/>
      <c r="Q99" s="2768"/>
      <c r="R99" s="2768"/>
      <c r="S99" s="2768"/>
      <c r="T99" s="2768"/>
      <c r="U99" s="2768"/>
      <c r="V99" s="2768"/>
      <c r="W99" s="2768"/>
      <c r="X99" s="2768"/>
      <c r="Y99" s="2768"/>
      <c r="Z99" s="2769"/>
    </row>
    <row r="100" spans="1:26" s="1055" customFormat="1" ht="18" customHeight="1" thickBot="1" x14ac:dyDescent="0.3">
      <c r="A100" s="2752" t="s">
        <v>1188</v>
      </c>
      <c r="B100" s="2753"/>
      <c r="C100" s="2753"/>
      <c r="D100" s="2766" t="s">
        <v>1166</v>
      </c>
      <c r="E100" s="2766"/>
      <c r="F100" s="2766"/>
      <c r="G100" s="2766"/>
      <c r="H100" s="2766"/>
      <c r="I100" s="2766"/>
      <c r="J100" s="2766"/>
      <c r="K100" s="2766"/>
      <c r="L100" s="2766"/>
      <c r="M100" s="2766"/>
      <c r="N100" s="2766"/>
      <c r="O100" s="2766"/>
      <c r="P100" s="2766"/>
      <c r="Q100" s="2766"/>
      <c r="R100" s="2766"/>
      <c r="S100" s="2766"/>
      <c r="T100" s="2766"/>
      <c r="U100" s="2766"/>
      <c r="V100" s="2766"/>
      <c r="W100" s="2766"/>
      <c r="X100" s="2766"/>
      <c r="Y100" s="2766"/>
      <c r="Z100" s="2767"/>
    </row>
    <row r="101" spans="1:26" s="1055" customFormat="1" ht="26.25" customHeight="1" x14ac:dyDescent="0.25">
      <c r="A101" s="2760" t="s">
        <v>1167</v>
      </c>
      <c r="B101" s="2761"/>
      <c r="C101" s="2761"/>
      <c r="D101" s="2783" t="s">
        <v>3543</v>
      </c>
      <c r="E101" s="2783"/>
      <c r="F101" s="2783"/>
      <c r="G101" s="2783"/>
      <c r="H101" s="2783"/>
      <c r="I101" s="2783"/>
      <c r="J101" s="2783"/>
      <c r="K101" s="2783"/>
      <c r="L101" s="2783"/>
      <c r="M101" s="2783"/>
      <c r="N101" s="2783"/>
      <c r="O101" s="2783"/>
      <c r="P101" s="2783"/>
      <c r="Q101" s="2783"/>
      <c r="R101" s="2783"/>
      <c r="S101" s="2783"/>
      <c r="T101" s="2783"/>
      <c r="U101" s="2783"/>
      <c r="V101" s="2783"/>
      <c r="W101" s="2783"/>
      <c r="X101" s="2783"/>
      <c r="Y101" s="2783"/>
      <c r="Z101" s="2784"/>
    </row>
    <row r="102" spans="1:26" s="1055" customFormat="1" ht="18" customHeight="1" x14ac:dyDescent="0.25">
      <c r="A102" s="2762"/>
      <c r="B102" s="2763"/>
      <c r="C102" s="2763"/>
      <c r="D102" s="2780" t="s">
        <v>3539</v>
      </c>
      <c r="E102" s="2781"/>
      <c r="F102" s="2781"/>
      <c r="G102" s="2781"/>
      <c r="H102" s="2781"/>
      <c r="I102" s="2781"/>
      <c r="J102" s="2781"/>
      <c r="K102" s="2781"/>
      <c r="L102" s="2781"/>
      <c r="M102" s="2781"/>
      <c r="N102" s="2781"/>
      <c r="O102" s="2781"/>
      <c r="P102" s="2781"/>
      <c r="Q102" s="2781"/>
      <c r="R102" s="2781"/>
      <c r="S102" s="2781"/>
      <c r="T102" s="2781"/>
      <c r="U102" s="2781"/>
      <c r="V102" s="2781"/>
      <c r="W102" s="2781"/>
      <c r="X102" s="2781"/>
      <c r="Y102" s="2781"/>
      <c r="Z102" s="2782"/>
    </row>
    <row r="103" spans="1:26" s="1055" customFormat="1" ht="18" customHeight="1" thickBot="1" x14ac:dyDescent="0.3">
      <c r="A103" s="2764"/>
      <c r="B103" s="2765"/>
      <c r="C103" s="2765"/>
      <c r="D103" s="2806" t="s">
        <v>1210</v>
      </c>
      <c r="E103" s="2806"/>
      <c r="F103" s="2806"/>
      <c r="G103" s="2806"/>
      <c r="H103" s="2806"/>
      <c r="I103" s="2806"/>
      <c r="J103" s="2806"/>
      <c r="K103" s="2806"/>
      <c r="L103" s="2806"/>
      <c r="M103" s="2806"/>
      <c r="N103" s="2806"/>
      <c r="O103" s="2806"/>
      <c r="P103" s="2806"/>
      <c r="Q103" s="2806"/>
      <c r="R103" s="2806"/>
      <c r="S103" s="2806"/>
      <c r="T103" s="2806"/>
      <c r="U103" s="2806"/>
      <c r="V103" s="2806"/>
      <c r="W103" s="2806"/>
      <c r="X103" s="2806"/>
      <c r="Y103" s="2806"/>
      <c r="Z103" s="2807"/>
    </row>
    <row r="104" spans="1:26" s="1055" customFormat="1" ht="18" customHeight="1" thickBot="1" x14ac:dyDescent="0.3">
      <c r="A104" s="2752" t="s">
        <v>1189</v>
      </c>
      <c r="B104" s="2753"/>
      <c r="C104" s="2753"/>
      <c r="D104" s="2766" t="s">
        <v>1168</v>
      </c>
      <c r="E104" s="2766"/>
      <c r="F104" s="2766"/>
      <c r="G104" s="2766"/>
      <c r="H104" s="2766"/>
      <c r="I104" s="2766"/>
      <c r="J104" s="2766"/>
      <c r="K104" s="2766"/>
      <c r="L104" s="2766"/>
      <c r="M104" s="2766"/>
      <c r="N104" s="2766"/>
      <c r="O104" s="2766"/>
      <c r="P104" s="2766"/>
      <c r="Q104" s="2766"/>
      <c r="R104" s="2766"/>
      <c r="S104" s="2766"/>
      <c r="T104" s="2766"/>
      <c r="U104" s="2766"/>
      <c r="V104" s="2766"/>
      <c r="W104" s="2766"/>
      <c r="X104" s="2766"/>
      <c r="Y104" s="2766"/>
      <c r="Z104" s="2767"/>
    </row>
    <row r="105" spans="1:26" s="1055" customFormat="1" ht="29.25" customHeight="1" x14ac:dyDescent="0.25">
      <c r="A105" s="2754" t="s">
        <v>1169</v>
      </c>
      <c r="B105" s="2755"/>
      <c r="C105" s="2755"/>
      <c r="D105" s="2783" t="s">
        <v>3544</v>
      </c>
      <c r="E105" s="2783"/>
      <c r="F105" s="2783"/>
      <c r="G105" s="2783"/>
      <c r="H105" s="2783"/>
      <c r="I105" s="2783"/>
      <c r="J105" s="2783"/>
      <c r="K105" s="2783"/>
      <c r="L105" s="2783"/>
      <c r="M105" s="2783"/>
      <c r="N105" s="2783"/>
      <c r="O105" s="2783"/>
      <c r="P105" s="2783"/>
      <c r="Q105" s="2783"/>
      <c r="R105" s="2783"/>
      <c r="S105" s="2783"/>
      <c r="T105" s="2783"/>
      <c r="U105" s="2783"/>
      <c r="V105" s="2783"/>
      <c r="W105" s="2783"/>
      <c r="X105" s="2783"/>
      <c r="Y105" s="2783"/>
      <c r="Z105" s="2784"/>
    </row>
    <row r="106" spans="1:26" s="1055" customFormat="1" ht="18" customHeight="1" x14ac:dyDescent="0.25">
      <c r="A106" s="2756"/>
      <c r="B106" s="2757"/>
      <c r="C106" s="2757"/>
      <c r="D106" s="2780" t="s">
        <v>3539</v>
      </c>
      <c r="E106" s="2781"/>
      <c r="F106" s="2781"/>
      <c r="G106" s="2781"/>
      <c r="H106" s="2781"/>
      <c r="I106" s="2781"/>
      <c r="J106" s="2781"/>
      <c r="K106" s="2781"/>
      <c r="L106" s="2781"/>
      <c r="M106" s="2781"/>
      <c r="N106" s="2781"/>
      <c r="O106" s="2781"/>
      <c r="P106" s="2781"/>
      <c r="Q106" s="2781"/>
      <c r="R106" s="2781"/>
      <c r="S106" s="2781"/>
      <c r="T106" s="2781"/>
      <c r="U106" s="2781"/>
      <c r="V106" s="2781"/>
      <c r="W106" s="2781"/>
      <c r="X106" s="2781"/>
      <c r="Y106" s="2781"/>
      <c r="Z106" s="2782"/>
    </row>
    <row r="107" spans="1:26" s="1055" customFormat="1" ht="30" customHeight="1" thickBot="1" x14ac:dyDescent="0.3">
      <c r="A107" s="2758"/>
      <c r="B107" s="2759"/>
      <c r="C107" s="2759"/>
      <c r="D107" s="2806" t="s">
        <v>1211</v>
      </c>
      <c r="E107" s="2806"/>
      <c r="F107" s="2806"/>
      <c r="G107" s="2806"/>
      <c r="H107" s="2806"/>
      <c r="I107" s="2806"/>
      <c r="J107" s="2806"/>
      <c r="K107" s="2806"/>
      <c r="L107" s="2806"/>
      <c r="M107" s="2806"/>
      <c r="N107" s="2806"/>
      <c r="O107" s="2806"/>
      <c r="P107" s="2806"/>
      <c r="Q107" s="2806"/>
      <c r="R107" s="2806"/>
      <c r="S107" s="2806"/>
      <c r="T107" s="2806"/>
      <c r="U107" s="2806"/>
      <c r="V107" s="2806"/>
      <c r="W107" s="2806"/>
      <c r="X107" s="2806"/>
      <c r="Y107" s="2806"/>
      <c r="Z107" s="2807"/>
    </row>
    <row r="108" spans="1:26" s="1055" customFormat="1" ht="18" customHeight="1" thickBot="1" x14ac:dyDescent="0.3">
      <c r="A108" s="2752" t="s">
        <v>1190</v>
      </c>
      <c r="B108" s="2753"/>
      <c r="C108" s="2753"/>
      <c r="D108" s="2766" t="s">
        <v>1170</v>
      </c>
      <c r="E108" s="2766"/>
      <c r="F108" s="2766"/>
      <c r="G108" s="2766"/>
      <c r="H108" s="2766"/>
      <c r="I108" s="2766"/>
      <c r="J108" s="2766"/>
      <c r="K108" s="2766"/>
      <c r="L108" s="2766"/>
      <c r="M108" s="2766"/>
      <c r="N108" s="2766"/>
      <c r="O108" s="2766"/>
      <c r="P108" s="2766"/>
      <c r="Q108" s="2766"/>
      <c r="R108" s="2766"/>
      <c r="S108" s="2766"/>
      <c r="T108" s="2766"/>
      <c r="U108" s="2766"/>
      <c r="V108" s="2766"/>
      <c r="W108" s="2766"/>
      <c r="X108" s="2766"/>
      <c r="Y108" s="2766"/>
      <c r="Z108" s="2767"/>
    </row>
    <row r="109" spans="1:26" s="1055" customFormat="1" ht="18" customHeight="1" x14ac:dyDescent="0.25">
      <c r="A109" s="2760" t="s">
        <v>1171</v>
      </c>
      <c r="B109" s="2761"/>
      <c r="C109" s="2761"/>
      <c r="D109" s="2792" t="s">
        <v>3545</v>
      </c>
      <c r="E109" s="2790"/>
      <c r="F109" s="2790"/>
      <c r="G109" s="2790"/>
      <c r="H109" s="2790"/>
      <c r="I109" s="2790"/>
      <c r="J109" s="2790"/>
      <c r="K109" s="2790"/>
      <c r="L109" s="2790"/>
      <c r="M109" s="2790"/>
      <c r="N109" s="2790"/>
      <c r="O109" s="2790"/>
      <c r="P109" s="2790"/>
      <c r="Q109" s="2790"/>
      <c r="R109" s="2790"/>
      <c r="S109" s="2790"/>
      <c r="T109" s="2790"/>
      <c r="U109" s="2790"/>
      <c r="V109" s="2790"/>
      <c r="W109" s="2790"/>
      <c r="X109" s="2790"/>
      <c r="Y109" s="2790"/>
      <c r="Z109" s="2791"/>
    </row>
    <row r="110" spans="1:26" s="1055" customFormat="1" ht="18" customHeight="1" x14ac:dyDescent="0.25">
      <c r="A110" s="2762"/>
      <c r="B110" s="2763"/>
      <c r="C110" s="2763"/>
      <c r="D110" s="2780" t="s">
        <v>3539</v>
      </c>
      <c r="E110" s="2781"/>
      <c r="F110" s="2781"/>
      <c r="G110" s="2781"/>
      <c r="H110" s="2781"/>
      <c r="I110" s="2781"/>
      <c r="J110" s="2781"/>
      <c r="K110" s="2781"/>
      <c r="L110" s="2781"/>
      <c r="M110" s="2781"/>
      <c r="N110" s="2781"/>
      <c r="O110" s="2781"/>
      <c r="P110" s="2781"/>
      <c r="Q110" s="2781"/>
      <c r="R110" s="2781"/>
      <c r="S110" s="2781"/>
      <c r="T110" s="2781"/>
      <c r="U110" s="2781"/>
      <c r="V110" s="2781"/>
      <c r="W110" s="2781"/>
      <c r="X110" s="2781"/>
      <c r="Y110" s="2781"/>
      <c r="Z110" s="2782"/>
    </row>
    <row r="111" spans="1:26" s="1055" customFormat="1" ht="18" customHeight="1" thickBot="1" x14ac:dyDescent="0.3">
      <c r="A111" s="2764"/>
      <c r="B111" s="2765"/>
      <c r="C111" s="2765"/>
      <c r="D111" s="2806" t="s">
        <v>1212</v>
      </c>
      <c r="E111" s="2806"/>
      <c r="F111" s="2806"/>
      <c r="G111" s="2806"/>
      <c r="H111" s="2806"/>
      <c r="I111" s="2806"/>
      <c r="J111" s="2806"/>
      <c r="K111" s="2806"/>
      <c r="L111" s="2806"/>
      <c r="M111" s="2806"/>
      <c r="N111" s="2806"/>
      <c r="O111" s="2806"/>
      <c r="P111" s="2806"/>
      <c r="Q111" s="2806"/>
      <c r="R111" s="2806"/>
      <c r="S111" s="2806"/>
      <c r="T111" s="2806"/>
      <c r="U111" s="2806"/>
      <c r="V111" s="2806"/>
      <c r="W111" s="2806"/>
      <c r="X111" s="2806"/>
      <c r="Y111" s="2806"/>
      <c r="Z111" s="2807"/>
    </row>
    <row r="112" spans="1:26" s="1055" customFormat="1" ht="18" customHeight="1" thickBot="1" x14ac:dyDescent="0.3">
      <c r="A112" s="2752" t="s">
        <v>1191</v>
      </c>
      <c r="B112" s="2753"/>
      <c r="C112" s="2753"/>
      <c r="D112" s="2766" t="s">
        <v>1174</v>
      </c>
      <c r="E112" s="2766"/>
      <c r="F112" s="2766"/>
      <c r="G112" s="2766"/>
      <c r="H112" s="2766"/>
      <c r="I112" s="2766"/>
      <c r="J112" s="2766"/>
      <c r="K112" s="2766"/>
      <c r="L112" s="2766"/>
      <c r="M112" s="2766"/>
      <c r="N112" s="2766"/>
      <c r="O112" s="2766"/>
      <c r="P112" s="2766"/>
      <c r="Q112" s="2766"/>
      <c r="R112" s="2766"/>
      <c r="S112" s="2766"/>
      <c r="T112" s="2766"/>
      <c r="U112" s="2766"/>
      <c r="V112" s="2766"/>
      <c r="W112" s="2766"/>
      <c r="X112" s="2766"/>
      <c r="Y112" s="2766"/>
      <c r="Z112" s="2767"/>
    </row>
    <row r="113" spans="1:26" s="1055" customFormat="1" ht="28.5" customHeight="1" x14ac:dyDescent="0.25">
      <c r="A113" s="2760" t="s">
        <v>1172</v>
      </c>
      <c r="B113" s="2761"/>
      <c r="C113" s="2761"/>
      <c r="D113" s="2792" t="s">
        <v>3546</v>
      </c>
      <c r="E113" s="2790"/>
      <c r="F113" s="2790"/>
      <c r="G113" s="2790"/>
      <c r="H113" s="2790"/>
      <c r="I113" s="2790"/>
      <c r="J113" s="2790"/>
      <c r="K113" s="2790"/>
      <c r="L113" s="2790"/>
      <c r="M113" s="2790"/>
      <c r="N113" s="2790"/>
      <c r="O113" s="2790"/>
      <c r="P113" s="2790"/>
      <c r="Q113" s="2790"/>
      <c r="R113" s="2790"/>
      <c r="S113" s="2790"/>
      <c r="T113" s="2790"/>
      <c r="U113" s="2790"/>
      <c r="V113" s="2790"/>
      <c r="W113" s="2790"/>
      <c r="X113" s="2790"/>
      <c r="Y113" s="2790"/>
      <c r="Z113" s="2791"/>
    </row>
    <row r="114" spans="1:26" s="1055" customFormat="1" ht="18" customHeight="1" x14ac:dyDescent="0.25">
      <c r="A114" s="2762"/>
      <c r="B114" s="2763"/>
      <c r="C114" s="2763"/>
      <c r="D114" s="2780" t="s">
        <v>3539</v>
      </c>
      <c r="E114" s="2781"/>
      <c r="F114" s="2781"/>
      <c r="G114" s="2781"/>
      <c r="H114" s="2781"/>
      <c r="I114" s="2781"/>
      <c r="J114" s="2781"/>
      <c r="K114" s="2781"/>
      <c r="L114" s="2781"/>
      <c r="M114" s="2781"/>
      <c r="N114" s="2781"/>
      <c r="O114" s="2781"/>
      <c r="P114" s="2781"/>
      <c r="Q114" s="2781"/>
      <c r="R114" s="2781"/>
      <c r="S114" s="2781"/>
      <c r="T114" s="2781"/>
      <c r="U114" s="2781"/>
      <c r="V114" s="2781"/>
      <c r="W114" s="2781"/>
      <c r="X114" s="2781"/>
      <c r="Y114" s="2781"/>
      <c r="Z114" s="2782"/>
    </row>
    <row r="115" spans="1:26" s="1055" customFormat="1" ht="18" customHeight="1" thickBot="1" x14ac:dyDescent="0.3">
      <c r="A115" s="2764"/>
      <c r="B115" s="2765"/>
      <c r="C115" s="2765"/>
      <c r="D115" s="2806" t="s">
        <v>1213</v>
      </c>
      <c r="E115" s="2806"/>
      <c r="F115" s="2806"/>
      <c r="G115" s="2806"/>
      <c r="H115" s="2806"/>
      <c r="I115" s="2806"/>
      <c r="J115" s="2806"/>
      <c r="K115" s="2806"/>
      <c r="L115" s="2806"/>
      <c r="M115" s="2806"/>
      <c r="N115" s="2806"/>
      <c r="O115" s="2806"/>
      <c r="P115" s="2806"/>
      <c r="Q115" s="2806"/>
      <c r="R115" s="2806"/>
      <c r="S115" s="2806"/>
      <c r="T115" s="2806"/>
      <c r="U115" s="2806"/>
      <c r="V115" s="2806"/>
      <c r="W115" s="2806"/>
      <c r="X115" s="2806"/>
      <c r="Y115" s="2806"/>
      <c r="Z115" s="2807"/>
    </row>
    <row r="116" spans="1:26" s="1055" customFormat="1" ht="18" customHeight="1" thickBot="1" x14ac:dyDescent="0.3">
      <c r="A116" s="2752" t="s">
        <v>1192</v>
      </c>
      <c r="B116" s="2753"/>
      <c r="C116" s="2753"/>
      <c r="D116" s="2766" t="s">
        <v>1173</v>
      </c>
      <c r="E116" s="2766"/>
      <c r="F116" s="2766"/>
      <c r="G116" s="2766"/>
      <c r="H116" s="2766"/>
      <c r="I116" s="2766"/>
      <c r="J116" s="2766"/>
      <c r="K116" s="2766"/>
      <c r="L116" s="2766"/>
      <c r="M116" s="2766"/>
      <c r="N116" s="2766"/>
      <c r="O116" s="2766"/>
      <c r="P116" s="2766"/>
      <c r="Q116" s="2766"/>
      <c r="R116" s="2766"/>
      <c r="S116" s="2766"/>
      <c r="T116" s="2766"/>
      <c r="U116" s="2766"/>
      <c r="V116" s="2766"/>
      <c r="W116" s="2766"/>
      <c r="X116" s="2766"/>
      <c r="Y116" s="2766"/>
      <c r="Z116" s="2767"/>
    </row>
  </sheetData>
  <dataConsolidate/>
  <mergeCells count="159">
    <mergeCell ref="D65:Z65"/>
    <mergeCell ref="D72:Z72"/>
    <mergeCell ref="D79:Z79"/>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 ref="I26:M26"/>
    <mergeCell ref="O26:W26"/>
    <mergeCell ref="Y26:Z26"/>
    <mergeCell ref="O19:O20"/>
    <mergeCell ref="P19:P20"/>
    <mergeCell ref="Q19:Q20"/>
    <mergeCell ref="U19:U20"/>
    <mergeCell ref="V19:V20"/>
    <mergeCell ref="W19:W20"/>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D45:Z45"/>
    <mergeCell ref="D46:Z46"/>
    <mergeCell ref="D47:Z47"/>
    <mergeCell ref="A39:C40"/>
    <mergeCell ref="A41:C43"/>
    <mergeCell ref="A88:C88"/>
    <mergeCell ref="A89:C91"/>
    <mergeCell ref="A62:C67"/>
    <mergeCell ref="A68:C68"/>
    <mergeCell ref="A69:C74"/>
    <mergeCell ref="A75:C75"/>
    <mergeCell ref="D82:Z82"/>
    <mergeCell ref="A76:C81"/>
    <mergeCell ref="D71:Z71"/>
    <mergeCell ref="D70:Z70"/>
    <mergeCell ref="D64:Z64"/>
    <mergeCell ref="D88:Z88"/>
    <mergeCell ref="D89:Z89"/>
    <mergeCell ref="D90:Z90"/>
    <mergeCell ref="D91:Z91"/>
    <mergeCell ref="D87:Z87"/>
    <mergeCell ref="D57:Z57"/>
    <mergeCell ref="D58:Z58"/>
    <mergeCell ref="A57:C59"/>
    <mergeCell ref="D116:Z116"/>
    <mergeCell ref="A116:C116"/>
    <mergeCell ref="D106:Z106"/>
    <mergeCell ref="D107:Z107"/>
    <mergeCell ref="D108:Z108"/>
    <mergeCell ref="D109:Z109"/>
    <mergeCell ref="D105:Z105"/>
    <mergeCell ref="D104:Z104"/>
    <mergeCell ref="D103:Z103"/>
    <mergeCell ref="D110:Z110"/>
    <mergeCell ref="D111:Z111"/>
    <mergeCell ref="D112:Z112"/>
    <mergeCell ref="D113:Z113"/>
    <mergeCell ref="D114:Z114"/>
    <mergeCell ref="D115:Z115"/>
    <mergeCell ref="A113:C115"/>
    <mergeCell ref="A31:C31"/>
    <mergeCell ref="A32:C32"/>
    <mergeCell ref="A33:C34"/>
    <mergeCell ref="A35:C35"/>
    <mergeCell ref="A36:C38"/>
    <mergeCell ref="D83:Z83"/>
    <mergeCell ref="D84:Z84"/>
    <mergeCell ref="D85:Z85"/>
    <mergeCell ref="D86:Z86"/>
    <mergeCell ref="D74:Z74"/>
    <mergeCell ref="D75:Z75"/>
    <mergeCell ref="D76:Z76"/>
    <mergeCell ref="D77:Z77"/>
    <mergeCell ref="D78:Z78"/>
    <mergeCell ref="D81:Z81"/>
    <mergeCell ref="D63:Z63"/>
    <mergeCell ref="D59:Z59"/>
    <mergeCell ref="D69:Z69"/>
    <mergeCell ref="D48:Z48"/>
    <mergeCell ref="D49:Z49"/>
    <mergeCell ref="D51:Z51"/>
    <mergeCell ref="D52:Z52"/>
    <mergeCell ref="D53:Z53"/>
    <mergeCell ref="A44:C45"/>
    <mergeCell ref="A46:C48"/>
    <mergeCell ref="A51:C53"/>
    <mergeCell ref="A54:C55"/>
    <mergeCell ref="A56:C56"/>
    <mergeCell ref="D94:Z94"/>
    <mergeCell ref="D102:Z102"/>
    <mergeCell ref="D101:Z101"/>
    <mergeCell ref="D100:Z100"/>
    <mergeCell ref="D67:Z67"/>
    <mergeCell ref="D68:Z68"/>
    <mergeCell ref="D55:Z55"/>
    <mergeCell ref="D56:Z56"/>
    <mergeCell ref="D62:Z62"/>
    <mergeCell ref="D61:Z61"/>
    <mergeCell ref="A60:C61"/>
    <mergeCell ref="D60:Z60"/>
    <mergeCell ref="D92:Z92"/>
    <mergeCell ref="D93:Z93"/>
    <mergeCell ref="D99:Z99"/>
    <mergeCell ref="D98:Z98"/>
    <mergeCell ref="D66:Z66"/>
    <mergeCell ref="D73:Z73"/>
    <mergeCell ref="D54:Z54"/>
    <mergeCell ref="D97:Z97"/>
    <mergeCell ref="AA67:AB67"/>
    <mergeCell ref="A104:C104"/>
    <mergeCell ref="A105:C107"/>
    <mergeCell ref="A108:C108"/>
    <mergeCell ref="A109:C111"/>
    <mergeCell ref="A112:C112"/>
    <mergeCell ref="D96:Z96"/>
    <mergeCell ref="D95:Z95"/>
    <mergeCell ref="A92:C92"/>
    <mergeCell ref="A93:C95"/>
    <mergeCell ref="A96:C96"/>
    <mergeCell ref="A97:C99"/>
    <mergeCell ref="A100:C100"/>
    <mergeCell ref="A101:C103"/>
    <mergeCell ref="A82:C82"/>
    <mergeCell ref="A83:C83"/>
    <mergeCell ref="A84:C84"/>
    <mergeCell ref="A85:C85"/>
    <mergeCell ref="A86:C86"/>
    <mergeCell ref="A87:C87"/>
    <mergeCell ref="D80:Z80"/>
  </mergeCells>
  <conditionalFormatting sqref="X21:X24 N21:N24 H21:H25">
    <cfRule type="expression" dxfId="79" priority="89" stopIfTrue="1">
      <formula>OR($A21="nicht relevant",$A21="EZ")</formula>
    </cfRule>
  </conditionalFormatting>
  <conditionalFormatting sqref="J21:L24 D21:G26 Q21:Q24">
    <cfRule type="expression" dxfId="78" priority="87" stopIfTrue="1">
      <formula>OR($A21="nicht relevant",$A21="EZ")</formula>
    </cfRule>
    <cfRule type="expression" dxfId="77" priority="92" stopIfTrue="1">
      <formula>LEN(TRIM(D21))=0</formula>
    </cfRule>
  </conditionalFormatting>
  <conditionalFormatting sqref="I21:I24">
    <cfRule type="expression" dxfId="76" priority="90" stopIfTrue="1">
      <formula>OR($A21="nicht relevant",$A21="EZ")</formula>
    </cfRule>
    <cfRule type="expression" dxfId="75" priority="93" stopIfTrue="1">
      <formula>LEN(TRIM(I21))=0</formula>
    </cfRule>
    <cfRule type="cellIs" dxfId="74" priority="94" stopIfTrue="1" operator="greaterThan">
      <formula>$C21-$G21</formula>
    </cfRule>
  </conditionalFormatting>
  <conditionalFormatting sqref="O21:O24">
    <cfRule type="expression" dxfId="73" priority="91" stopIfTrue="1">
      <formula>OR($A21="nicht relevant",$A21="EZ")</formula>
    </cfRule>
    <cfRule type="cellIs" dxfId="72" priority="95" stopIfTrue="1" operator="lessThan">
      <formula>0</formula>
    </cfRule>
  </conditionalFormatting>
  <conditionalFormatting sqref="M29">
    <cfRule type="cellIs" dxfId="71" priority="96" operator="equal">
      <formula>"---"</formula>
    </cfRule>
  </conditionalFormatting>
  <conditionalFormatting sqref="Y21">
    <cfRule type="expression" dxfId="70" priority="82" stopIfTrue="1">
      <formula>LEN(TRIM(Y21))=0</formula>
    </cfRule>
  </conditionalFormatting>
  <conditionalFormatting sqref="Z21">
    <cfRule type="expression" dxfId="69" priority="81" stopIfTrue="1">
      <formula>LEN(TRIM(Z21))=0</formula>
    </cfRule>
  </conditionalFormatting>
  <conditionalFormatting sqref="Y22">
    <cfRule type="expression" dxfId="68" priority="76" stopIfTrue="1">
      <formula>LEN(TRIM(Y22))=0</formula>
    </cfRule>
  </conditionalFormatting>
  <conditionalFormatting sqref="Z22">
    <cfRule type="expression" dxfId="67" priority="75" stopIfTrue="1">
      <formula>LEN(TRIM(Z22))=0</formula>
    </cfRule>
  </conditionalFormatting>
  <conditionalFormatting sqref="Y23">
    <cfRule type="expression" dxfId="66" priority="70" stopIfTrue="1">
      <formula>LEN(TRIM(Y23))=0</formula>
    </cfRule>
  </conditionalFormatting>
  <conditionalFormatting sqref="Z23">
    <cfRule type="expression" dxfId="65" priority="69" stopIfTrue="1">
      <formula>LEN(TRIM(Z23))=0</formula>
    </cfRule>
  </conditionalFormatting>
  <conditionalFormatting sqref="Y24">
    <cfRule type="expression" dxfId="64" priority="64" stopIfTrue="1">
      <formula>LEN(TRIM(Y24))=0</formula>
    </cfRule>
  </conditionalFormatting>
  <conditionalFormatting sqref="Z24">
    <cfRule type="expression" dxfId="63" priority="63" stopIfTrue="1">
      <formula>LEN(TRIM(Z24))=0</formula>
    </cfRule>
  </conditionalFormatting>
  <conditionalFormatting sqref="U21:W21">
    <cfRule type="expression" dxfId="62" priority="52" stopIfTrue="1">
      <formula>OR($A21="nicht relevant",$A21="EZ")</formula>
    </cfRule>
    <cfRule type="expression" dxfId="61" priority="53" stopIfTrue="1">
      <formula>LEN(TRIM(U21))=0</formula>
    </cfRule>
  </conditionalFormatting>
  <conditionalFormatting sqref="R21:T21">
    <cfRule type="expression" dxfId="60" priority="54" stopIfTrue="1">
      <formula>OR($A21="nicht relevant",$A21="EZ")</formula>
    </cfRule>
    <cfRule type="expression" dxfId="59" priority="55" stopIfTrue="1">
      <formula>LEN(TRIM(R21))=0</formula>
    </cfRule>
    <cfRule type="cellIs" dxfId="58" priority="56" stopIfTrue="1" operator="greaterThan">
      <formula>$Q21</formula>
    </cfRule>
  </conditionalFormatting>
  <conditionalFormatting sqref="U22:W22">
    <cfRule type="expression" dxfId="57" priority="47" stopIfTrue="1">
      <formula>OR($A22="nicht relevant",$A22="EZ")</formula>
    </cfRule>
    <cfRule type="expression" dxfId="56" priority="48" stopIfTrue="1">
      <formula>LEN(TRIM(U22))=0</formula>
    </cfRule>
  </conditionalFormatting>
  <conditionalFormatting sqref="R22:T22">
    <cfRule type="expression" dxfId="55" priority="49" stopIfTrue="1">
      <formula>OR($A22="nicht relevant",$A22="EZ")</formula>
    </cfRule>
    <cfRule type="expression" dxfId="54" priority="50" stopIfTrue="1">
      <formula>LEN(TRIM(R22))=0</formula>
    </cfRule>
    <cfRule type="cellIs" dxfId="53" priority="51" stopIfTrue="1" operator="greaterThan">
      <formula>$Q22</formula>
    </cfRule>
  </conditionalFormatting>
  <conditionalFormatting sqref="U23:W23">
    <cfRule type="expression" dxfId="52" priority="42" stopIfTrue="1">
      <formula>OR($A23="nicht relevant",$A23="EZ")</formula>
    </cfRule>
    <cfRule type="expression" dxfId="51" priority="43" stopIfTrue="1">
      <formula>LEN(TRIM(U23))=0</formula>
    </cfRule>
  </conditionalFormatting>
  <conditionalFormatting sqref="R23:T23">
    <cfRule type="expression" dxfId="50" priority="44" stopIfTrue="1">
      <formula>OR($A23="nicht relevant",$A23="EZ")</formula>
    </cfRule>
    <cfRule type="expression" dxfId="49" priority="45" stopIfTrue="1">
      <formula>LEN(TRIM(R23))=0</formula>
    </cfRule>
    <cfRule type="cellIs" dxfId="48" priority="46" stopIfTrue="1" operator="greaterThan">
      <formula>$Q23</formula>
    </cfRule>
  </conditionalFormatting>
  <conditionalFormatting sqref="U24:W24">
    <cfRule type="expression" dxfId="47" priority="37" stopIfTrue="1">
      <formula>OR($A24="nicht relevant",$A24="EZ")</formula>
    </cfRule>
    <cfRule type="expression" dxfId="46" priority="38" stopIfTrue="1">
      <formula>LEN(TRIM(U24))=0</formula>
    </cfRule>
  </conditionalFormatting>
  <conditionalFormatting sqref="R24:T24">
    <cfRule type="expression" dxfId="45" priority="39" stopIfTrue="1">
      <formula>OR($A24="nicht relevant",$A24="EZ")</formula>
    </cfRule>
    <cfRule type="expression" dxfId="44" priority="40" stopIfTrue="1">
      <formula>LEN(TRIM(R24))=0</formula>
    </cfRule>
    <cfRule type="cellIs" dxfId="43" priority="41" stopIfTrue="1" operator="greaterThan">
      <formula>$Q24</formula>
    </cfRule>
  </conditionalFormatting>
  <conditionalFormatting sqref="M29">
    <cfRule type="cellIs" dxfId="42" priority="113" stopIfTrue="1" operator="between">
      <formula>#REF!</formula>
      <formula>#REF!</formula>
    </cfRule>
    <cfRule type="cellIs" dxfId="41" priority="114" stopIfTrue="1" operator="between">
      <formula>#REF!</formula>
      <formula>#REF!</formula>
    </cfRule>
  </conditionalFormatting>
  <conditionalFormatting sqref="Y21:Y24">
    <cfRule type="cellIs" dxfId="40" priority="115" stopIfTrue="1" operator="between">
      <formula>#REF!</formula>
      <formula>#REF!</formula>
    </cfRule>
    <cfRule type="cellIs" dxfId="39" priority="116" stopIfTrue="1" operator="greaterThan">
      <formula>#REF!</formula>
    </cfRule>
  </conditionalFormatting>
  <conditionalFormatting sqref="Z21:Z24">
    <cfRule type="cellIs" dxfId="38" priority="117" stopIfTrue="1" operator="between">
      <formula>#REF!</formula>
      <formula>#REF!</formula>
    </cfRule>
    <cfRule type="cellIs" dxfId="37" priority="118" stopIfTrue="1" operator="greaterThan">
      <formula>#REF!</formula>
    </cfRule>
  </conditionalFormatting>
  <conditionalFormatting sqref="M21:M24">
    <cfRule type="expression" dxfId="36" priority="135" stopIfTrue="1">
      <formula>OR($A21="nicht relevant",$A21="EZ")</formula>
    </cfRule>
    <cfRule type="expression" dxfId="35" priority="136" stopIfTrue="1">
      <formula>LEN(TRIM(M21))=0</formula>
    </cfRule>
    <cfRule type="cellIs" dxfId="34" priority="137" stopIfTrue="1" operator="between">
      <formula>#REF!</formula>
      <formula>#REF!</formula>
    </cfRule>
  </conditionalFormatting>
  <conditionalFormatting sqref="P21:P24">
    <cfRule type="expression" dxfId="33" priority="138" stopIfTrue="1">
      <formula>OR($A21="nicht relevant",$A21="EZ")</formula>
    </cfRule>
    <cfRule type="cellIs" dxfId="32" priority="139" stopIfTrue="1" operator="between">
      <formula>#REF!</formula>
      <formula>#REF!</formula>
    </cfRule>
  </conditionalFormatting>
  <conditionalFormatting sqref="C21:C26">
    <cfRule type="expression" dxfId="31" priority="140" stopIfTrue="1">
      <formula>OR($A21="nicht relevant",$A21="EZ")</formula>
    </cfRule>
    <cfRule type="cellIs" dxfId="30" priority="141" stopIfTrue="1" operator="lessThan">
      <formula>#REF!</formula>
    </cfRule>
  </conditionalFormatting>
  <conditionalFormatting sqref="D27:G27">
    <cfRule type="expression" dxfId="29" priority="27" stopIfTrue="1">
      <formula>OR($A27="nicht relevant",$A27="EZ")</formula>
    </cfRule>
    <cfRule type="expression" dxfId="28" priority="29" stopIfTrue="1">
      <formula>LEN(TRIM(D27))=0</formula>
    </cfRule>
  </conditionalFormatting>
  <conditionalFormatting sqref="C27">
    <cfRule type="expression" dxfId="27" priority="30" stopIfTrue="1">
      <formula>OR($A27="nicht relevant",$A27="EZ")</formula>
    </cfRule>
    <cfRule type="cellIs" dxfId="26" priority="31" stopIfTrue="1" operator="lessThan">
      <formula>#REF!</formula>
    </cfRule>
  </conditionalFormatting>
  <conditionalFormatting sqref="X25 N25">
    <cfRule type="expression" dxfId="25" priority="11" stopIfTrue="1">
      <formula>OR($A25="nicht relevant",$A25="EZ")</formula>
    </cfRule>
  </conditionalFormatting>
  <conditionalFormatting sqref="J25:L25 Q25">
    <cfRule type="expression" dxfId="24" priority="10" stopIfTrue="1">
      <formula>OR($A25="nicht relevant",$A25="EZ")</formula>
    </cfRule>
    <cfRule type="expression" dxfId="23" priority="14" stopIfTrue="1">
      <formula>LEN(TRIM(J25))=0</formula>
    </cfRule>
  </conditionalFormatting>
  <conditionalFormatting sqref="I25">
    <cfRule type="expression" dxfId="22" priority="12" stopIfTrue="1">
      <formula>OR($A25="nicht relevant",$A25="EZ")</formula>
    </cfRule>
    <cfRule type="expression" dxfId="21" priority="15" stopIfTrue="1">
      <formula>LEN(TRIM(I25))=0</formula>
    </cfRule>
    <cfRule type="cellIs" dxfId="20" priority="16" stopIfTrue="1" operator="greaterThan">
      <formula>$C25-$G25</formula>
    </cfRule>
  </conditionalFormatting>
  <conditionalFormatting sqref="O25">
    <cfRule type="expression" dxfId="19" priority="13" stopIfTrue="1">
      <formula>OR($A25="nicht relevant",$A25="EZ")</formula>
    </cfRule>
    <cfRule type="cellIs" dxfId="18" priority="17" stopIfTrue="1" operator="lessThan">
      <formula>0</formula>
    </cfRule>
  </conditionalFormatting>
  <conditionalFormatting sqref="Y25">
    <cfRule type="expression" dxfId="17" priority="9" stopIfTrue="1">
      <formula>LEN(TRIM(Y25))=0</formula>
    </cfRule>
  </conditionalFormatting>
  <conditionalFormatting sqref="Z25">
    <cfRule type="expression" dxfId="16" priority="8" stopIfTrue="1">
      <formula>LEN(TRIM(Z25))=0</formula>
    </cfRule>
  </conditionalFormatting>
  <conditionalFormatting sqref="U25:W25">
    <cfRule type="expression" dxfId="15" priority="3" stopIfTrue="1">
      <formula>OR($A25="nicht relevant",$A25="EZ")</formula>
    </cfRule>
    <cfRule type="expression" dxfId="14" priority="4" stopIfTrue="1">
      <formula>LEN(TRIM(U25))=0</formula>
    </cfRule>
  </conditionalFormatting>
  <conditionalFormatting sqref="R25:T25">
    <cfRule type="expression" dxfId="13" priority="5" stopIfTrue="1">
      <formula>OR($A25="nicht relevant",$A25="EZ")</formula>
    </cfRule>
    <cfRule type="expression" dxfId="12" priority="6" stopIfTrue="1">
      <formula>LEN(TRIM(R25))=0</formula>
    </cfRule>
    <cfRule type="cellIs" dxfId="11" priority="7" stopIfTrue="1" operator="greaterThan">
      <formula>$Q25</formula>
    </cfRule>
  </conditionalFormatting>
  <conditionalFormatting sqref="Y25">
    <cfRule type="cellIs" dxfId="10" priority="18" stopIfTrue="1" operator="between">
      <formula>#REF!</formula>
      <formula>#REF!</formula>
    </cfRule>
    <cfRule type="cellIs" dxfId="9" priority="19" stopIfTrue="1" operator="greaterThan">
      <formula>#REF!</formula>
    </cfRule>
  </conditionalFormatting>
  <conditionalFormatting sqref="Z25">
    <cfRule type="cellIs" dxfId="8" priority="20" stopIfTrue="1" operator="between">
      <formula>#REF!</formula>
      <formula>#REF!</formula>
    </cfRule>
    <cfRule type="cellIs" dxfId="7" priority="21" stopIfTrue="1" operator="greaterThan">
      <formula>#REF!</formula>
    </cfRule>
  </conditionalFormatting>
  <conditionalFormatting sqref="M25">
    <cfRule type="expression" dxfId="6" priority="22" stopIfTrue="1">
      <formula>OR($A25="nicht relevant",$A25="EZ")</formula>
    </cfRule>
    <cfRule type="expression" dxfId="5" priority="23" stopIfTrue="1">
      <formula>LEN(TRIM(M25))=0</formula>
    </cfRule>
    <cfRule type="cellIs" dxfId="4" priority="24" stopIfTrue="1" operator="between">
      <formula>#REF!</formula>
      <formula>#REF!</formula>
    </cfRule>
  </conditionalFormatting>
  <conditionalFormatting sqref="P25">
    <cfRule type="expression" dxfId="3" priority="25" stopIfTrue="1">
      <formula>OR($A25="nicht relevant",$A25="EZ")</formula>
    </cfRule>
    <cfRule type="cellIs" dxfId="2" priority="26" stopIfTrue="1" operator="between">
      <formula>#REF!</formula>
      <formula>#REF!</formula>
    </cfRule>
  </conditionalFormatting>
  <conditionalFormatting sqref="B21:B26">
    <cfRule type="expression" dxfId="1" priority="2" stopIfTrue="1">
      <formula>OR(A21="nicht relevant",A21="EZ")</formula>
    </cfRule>
  </conditionalFormatting>
  <conditionalFormatting sqref="B27">
    <cfRule type="expression" dxfId="0" priority="1" stopIfTrue="1">
      <formula>OR(A27="nicht relevant",A27="EZ")</formula>
    </cfRule>
  </conditionalFormatting>
  <dataValidations count="13">
    <dataValidation type="whole" showInputMessage="1" showErrorMessage="1" errorTitle="Eingabefehler" error="Anzahl Pat. im Follow-Up zu hoch." sqref="L21:L25" xr:uid="{00000000-0002-0000-3600-000000000000}">
      <formula1>0</formula1>
      <formula2>C21-G21-J21-K21</formula2>
    </dataValidation>
    <dataValidation type="whole" showInputMessage="1" showErrorMessage="1" errorTitle="Eingabefehler" error="Anzahl Pat. im Follow-Up zu hoch." sqref="K21:K25" xr:uid="{00000000-0002-0000-3600-000001000000}">
      <formula1>0</formula1>
      <formula2>C21-G21-J21-L21</formula2>
    </dataValidation>
    <dataValidation type="whole" showInputMessage="1" showErrorMessage="1" errorTitle="Eingabefehler" error="Anzahl Pat. im Follow-Up zu hoch." sqref="J21:J25" xr:uid="{00000000-0002-0000-3600-000002000000}">
      <formula1>0</formula1>
      <formula2>C21-G21-K21-L21</formula2>
    </dataValidation>
    <dataValidation type="whole" allowBlank="1" showInputMessage="1" showErrorMessage="1" errorTitle="Eingabefehler" error="Ganze Zahl zwischen 0 und 5000 eingeben." sqref="D21:G27" xr:uid="{00000000-0002-0000-3600-000003000000}">
      <formula1>0</formula1>
      <formula2>5000</formula2>
    </dataValidation>
    <dataValidation type="whole" operator="greaterThanOrEqual" allowBlank="1" showInputMessage="1" showErrorMessage="1" errorTitle="Error" error="Minuszahlen..." sqref="C21:C27" xr:uid="{00000000-0002-0000-3600-000004000000}">
      <formula1>0</formula1>
    </dataValidation>
    <dataValidation type="whole" errorStyle="information" allowBlank="1" showInputMessage="1" showErrorMessage="1" errorTitle="Ausfüllhinweis" error="Nur postive ganze Zahlen verwenden." sqref="H21:H27" xr:uid="{00000000-0002-0000-3600-000005000000}">
      <formula1>0</formula1>
      <formula2>5000</formula2>
    </dataValidation>
    <dataValidation type="whole" showInputMessage="1" showErrorMessage="1" errorTitle="Eingabefehler" error="Eingabe kann nicht größer sein als Ereignisse Spalte Q._x000a_" sqref="R21:R25" xr:uid="{00000000-0002-0000-3600-000006000000}">
      <formula1>0</formula1>
      <formula2>$Q21</formula2>
    </dataValidation>
    <dataValidation type="whole" showInputMessage="1" showErrorMessage="1" errorTitle="Eingabefehler" error="Eingabe kann nicht größer sein als Ereignisse Spalte Q." sqref="S21:T25" xr:uid="{00000000-0002-0000-3600-000007000000}">
      <formula1>0</formula1>
      <formula2>$Q21</formula2>
    </dataValidation>
    <dataValidation type="decimal" allowBlank="1" showInputMessage="1" showErrorMessage="1" errorTitle="Aufüllhinweis" error="Nur Prozentwerte zwischen 0% und 100% können verwendet werden." sqref="Y21:Z25" xr:uid="{00000000-0002-0000-36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6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6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6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600-00000C000000}">
      <formula1>0</formula1>
      <formula2>SUM($J21:$K21)-$U21-$V21-$Q21</formula2>
    </dataValidation>
  </dataValidations>
  <hyperlinks>
    <hyperlink ref="V11"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dimension ref="B1:Y32"/>
  <sheetViews>
    <sheetView showGridLines="0" zoomScaleSheetLayoutView="100" workbookViewId="0"/>
  </sheetViews>
  <sheetFormatPr defaultColWidth="9.140625" defaultRowHeight="15" x14ac:dyDescent="0.25"/>
  <cols>
    <col min="1" max="2" width="2.7109375" style="103" customWidth="1"/>
    <col min="3" max="4" width="11.42578125" style="103" customWidth="1"/>
    <col min="5" max="6" width="7" style="103" customWidth="1"/>
    <col min="7" max="7" width="6.28515625" style="103" customWidth="1"/>
    <col min="8" max="13" width="11.42578125" style="103" customWidth="1"/>
    <col min="14" max="16384" width="9.140625" style="103"/>
  </cols>
  <sheetData>
    <row r="1" spans="2:25" x14ac:dyDescent="0.25">
      <c r="G1" s="508"/>
      <c r="H1" s="508"/>
      <c r="I1" s="508"/>
      <c r="J1" s="508"/>
      <c r="K1" s="508"/>
    </row>
    <row r="2" spans="2:25" x14ac:dyDescent="0.25">
      <c r="G2" s="508"/>
      <c r="H2" s="508"/>
      <c r="I2" s="508"/>
      <c r="J2" s="508"/>
      <c r="K2" s="508"/>
    </row>
    <row r="3" spans="2:25" s="508" customFormat="1" ht="14.25" customHeight="1" x14ac:dyDescent="0.25">
      <c r="B3" s="78" t="s">
        <v>1031</v>
      </c>
      <c r="E3" s="78"/>
      <c r="G3" s="78"/>
      <c r="H3" s="78"/>
      <c r="I3" s="78"/>
    </row>
    <row r="4" spans="2:25" s="508" customFormat="1" ht="14.25" customHeight="1" x14ac:dyDescent="0.25">
      <c r="B4" s="353" t="s">
        <v>725</v>
      </c>
      <c r="C4" s="41"/>
      <c r="E4" s="78"/>
      <c r="F4" s="78"/>
      <c r="M4" s="190"/>
    </row>
    <row r="5" spans="2:25" s="508" customFormat="1" ht="14.25" customHeight="1" x14ac:dyDescent="0.2">
      <c r="C5" s="490"/>
      <c r="E5" s="490"/>
      <c r="F5" s="490"/>
      <c r="M5" s="190"/>
      <c r="O5" s="107"/>
    </row>
    <row r="6" spans="2:25" s="508" customFormat="1" ht="14.25" customHeight="1" x14ac:dyDescent="0.2">
      <c r="E6" s="490"/>
      <c r="F6" s="490"/>
      <c r="M6" s="509"/>
      <c r="O6" s="107"/>
    </row>
    <row r="7" spans="2:25" s="510" customFormat="1" ht="15.75" x14ac:dyDescent="0.2">
      <c r="B7" s="490" t="s">
        <v>949</v>
      </c>
      <c r="E7" s="490"/>
      <c r="F7" s="490"/>
      <c r="K7" s="511"/>
      <c r="L7" s="512"/>
      <c r="M7" s="490"/>
      <c r="N7" s="107"/>
    </row>
    <row r="8" spans="2:25" s="508" customFormat="1" ht="15.75" x14ac:dyDescent="0.2">
      <c r="B8" s="513" t="s">
        <v>891</v>
      </c>
      <c r="E8" s="490"/>
      <c r="F8" s="490"/>
      <c r="J8" s="490"/>
      <c r="L8" s="512" t="str">
        <f>Inhalt!$C$7</f>
        <v>V. OncoBox: L1.1.1 (211126)</v>
      </c>
      <c r="M8" s="514"/>
      <c r="N8" s="107"/>
    </row>
    <row r="9" spans="2:25" s="508" customFormat="1" ht="15.75" x14ac:dyDescent="0.2">
      <c r="J9" s="490"/>
      <c r="L9" s="512" t="str">
        <f>Inhalt!$C$8</f>
        <v>V. Spezifikation: L1.1.1 (211126)</v>
      </c>
      <c r="M9" s="514"/>
    </row>
    <row r="10" spans="2:25" s="508" customFormat="1" ht="29.25" customHeight="1" x14ac:dyDescent="0.25">
      <c r="L10" s="2277" t="s">
        <v>1744</v>
      </c>
      <c r="M10" s="2278"/>
      <c r="N10" s="2278"/>
    </row>
    <row r="11" spans="2:25" s="508" customFormat="1" ht="14.25" x14ac:dyDescent="0.2">
      <c r="K11" s="514"/>
    </row>
    <row r="12" spans="2:25" x14ac:dyDescent="0.25">
      <c r="E12" s="410"/>
      <c r="F12" s="410"/>
      <c r="G12" s="410"/>
      <c r="H12" s="109"/>
      <c r="I12" s="410"/>
      <c r="J12" s="410"/>
      <c r="M12" s="494"/>
      <c r="N12" s="494"/>
      <c r="O12" s="494"/>
      <c r="P12" s="494"/>
      <c r="Q12" s="494"/>
      <c r="R12" s="410"/>
      <c r="S12" s="410"/>
      <c r="T12" s="410"/>
      <c r="U12" s="410"/>
      <c r="V12" s="410"/>
      <c r="W12" s="410"/>
      <c r="X12" s="410"/>
      <c r="Y12" s="410"/>
    </row>
    <row r="13" spans="2:25" ht="15.75" customHeight="1" thickBot="1" x14ac:dyDescent="0.3">
      <c r="H13" s="468"/>
      <c r="I13" s="468"/>
      <c r="J13" s="468"/>
    </row>
    <row r="14" spans="2:25" ht="14.25" customHeight="1" thickTop="1" thickBot="1" x14ac:dyDescent="0.3">
      <c r="C14" s="43"/>
      <c r="D14" s="515" t="s">
        <v>260</v>
      </c>
      <c r="E14" s="2861" t="s">
        <v>48</v>
      </c>
      <c r="F14" s="2862"/>
      <c r="H14" s="2863" t="s">
        <v>3547</v>
      </c>
      <c r="I14" s="2864"/>
      <c r="J14" s="2864"/>
      <c r="K14" s="2864"/>
      <c r="L14" s="2864"/>
      <c r="M14" s="2864"/>
      <c r="N14" s="2865"/>
    </row>
    <row r="15" spans="2:25" ht="14.25" customHeight="1" thickBot="1" x14ac:dyDescent="0.3">
      <c r="C15" s="303"/>
      <c r="D15" s="516"/>
      <c r="E15" s="304"/>
      <c r="F15" s="305"/>
      <c r="H15" s="2866" t="s">
        <v>3548</v>
      </c>
      <c r="I15" s="2867"/>
      <c r="J15" s="2867"/>
      <c r="K15" s="2867"/>
      <c r="L15" s="2867"/>
      <c r="M15" s="2867"/>
      <c r="N15" s="2868"/>
    </row>
    <row r="16" spans="2:25" ht="14.25" customHeight="1" thickBot="1" x14ac:dyDescent="0.3">
      <c r="C16" s="47" t="s">
        <v>45</v>
      </c>
      <c r="D16" s="516"/>
      <c r="E16" s="306" t="s">
        <v>737</v>
      </c>
      <c r="F16" s="44" t="s">
        <v>738</v>
      </c>
      <c r="H16" s="2866"/>
      <c r="I16" s="2867"/>
      <c r="J16" s="2867"/>
      <c r="K16" s="2867"/>
      <c r="L16" s="2867"/>
      <c r="M16" s="2867"/>
      <c r="N16" s="2868"/>
    </row>
    <row r="17" spans="2:14" ht="14.25" customHeight="1" x14ac:dyDescent="0.25">
      <c r="C17" s="2613" t="s">
        <v>61</v>
      </c>
      <c r="D17" s="516"/>
      <c r="E17" s="2596" t="s">
        <v>68</v>
      </c>
      <c r="F17" s="2596" t="s">
        <v>747</v>
      </c>
      <c r="H17" s="2866"/>
      <c r="I17" s="2867"/>
      <c r="J17" s="2867"/>
      <c r="K17" s="2867"/>
      <c r="L17" s="2867"/>
      <c r="M17" s="2867"/>
      <c r="N17" s="2868"/>
    </row>
    <row r="18" spans="2:14" x14ac:dyDescent="0.25">
      <c r="C18" s="2848"/>
      <c r="D18" s="516"/>
      <c r="E18" s="2849"/>
      <c r="F18" s="2849"/>
      <c r="H18" s="2866"/>
      <c r="I18" s="2867"/>
      <c r="J18" s="2867"/>
      <c r="K18" s="2867"/>
      <c r="L18" s="2867"/>
      <c r="M18" s="2867"/>
      <c r="N18" s="2868"/>
    </row>
    <row r="19" spans="2:14" x14ac:dyDescent="0.25">
      <c r="C19" s="2848"/>
      <c r="D19" s="516"/>
      <c r="E19" s="2849"/>
      <c r="F19" s="2849"/>
      <c r="H19" s="2866"/>
      <c r="I19" s="2867"/>
      <c r="J19" s="2867"/>
      <c r="K19" s="2867"/>
      <c r="L19" s="2867"/>
      <c r="M19" s="2867"/>
      <c r="N19" s="2868"/>
    </row>
    <row r="20" spans="2:14" x14ac:dyDescent="0.25">
      <c r="C20" s="2848"/>
      <c r="D20" s="516"/>
      <c r="E20" s="2849"/>
      <c r="F20" s="2849"/>
      <c r="H20" s="2866"/>
      <c r="I20" s="2867"/>
      <c r="J20" s="2867"/>
      <c r="K20" s="2867"/>
      <c r="L20" s="2867"/>
      <c r="M20" s="2867"/>
      <c r="N20" s="2868"/>
    </row>
    <row r="21" spans="2:14" ht="16.5" customHeight="1" x14ac:dyDescent="0.25">
      <c r="C21" s="2848"/>
      <c r="D21" s="516"/>
      <c r="E21" s="2849"/>
      <c r="F21" s="2849"/>
      <c r="H21" s="2866"/>
      <c r="I21" s="2867"/>
      <c r="J21" s="2867"/>
      <c r="K21" s="2867"/>
      <c r="L21" s="2867"/>
      <c r="M21" s="2867"/>
      <c r="N21" s="2868"/>
    </row>
    <row r="22" spans="2:14" ht="13.5" customHeight="1" x14ac:dyDescent="0.25">
      <c r="C22" s="2848"/>
      <c r="D22" s="516" t="s">
        <v>260</v>
      </c>
      <c r="E22" s="2849"/>
      <c r="F22" s="2849"/>
      <c r="H22" s="2850" t="s">
        <v>3549</v>
      </c>
      <c r="I22" s="2851"/>
      <c r="J22" s="2851"/>
      <c r="K22" s="2851"/>
      <c r="L22" s="2851"/>
      <c r="M22" s="2851"/>
      <c r="N22" s="2852"/>
    </row>
    <row r="23" spans="2:14" ht="15.75" customHeight="1" x14ac:dyDescent="0.25">
      <c r="C23" s="2848"/>
      <c r="D23" s="516" t="s">
        <v>260</v>
      </c>
      <c r="E23" s="2849"/>
      <c r="F23" s="2849"/>
      <c r="H23" s="2853"/>
      <c r="I23" s="2854"/>
      <c r="J23" s="2854"/>
      <c r="K23" s="2854"/>
      <c r="L23" s="2854"/>
      <c r="M23" s="2854"/>
      <c r="N23" s="2855"/>
    </row>
    <row r="24" spans="2:14" ht="15.75" thickBot="1" x14ac:dyDescent="0.3">
      <c r="C24" s="2614"/>
      <c r="D24" s="516" t="s">
        <v>260</v>
      </c>
      <c r="E24" s="2597"/>
      <c r="F24" s="2597"/>
      <c r="H24" s="2853"/>
      <c r="I24" s="2854"/>
      <c r="J24" s="2854"/>
      <c r="K24" s="2854"/>
      <c r="L24" s="2854"/>
      <c r="M24" s="2854"/>
      <c r="N24" s="2855"/>
    </row>
    <row r="25" spans="2:14" s="518" customFormat="1" ht="16.5" thickTop="1" thickBot="1" x14ac:dyDescent="0.3">
      <c r="B25" s="904">
        <v>22</v>
      </c>
      <c r="C25" s="45">
        <v>2007</v>
      </c>
      <c r="D25" s="516" t="s">
        <v>260</v>
      </c>
      <c r="E25" s="927" t="s">
        <v>872</v>
      </c>
      <c r="F25" s="517" t="s">
        <v>879</v>
      </c>
      <c r="H25" s="2856"/>
      <c r="I25" s="2857"/>
      <c r="J25" s="2857"/>
      <c r="K25" s="2857"/>
      <c r="L25" s="2857"/>
      <c r="M25" s="2857"/>
      <c r="N25" s="2858"/>
    </row>
    <row r="26" spans="2:14" s="518" customFormat="1" ht="18" customHeight="1" thickBot="1" x14ac:dyDescent="0.3">
      <c r="B26" s="905">
        <v>23</v>
      </c>
      <c r="C26" s="45">
        <v>2008</v>
      </c>
      <c r="D26" s="516" t="s">
        <v>260</v>
      </c>
      <c r="E26" s="519"/>
      <c r="F26" s="520"/>
      <c r="H26" s="2869" t="s">
        <v>3550</v>
      </c>
      <c r="I26" s="2870"/>
      <c r="J26" s="2870"/>
      <c r="K26" s="2870"/>
      <c r="L26" s="2870"/>
      <c r="M26" s="2870"/>
      <c r="N26" s="2871"/>
    </row>
    <row r="27" spans="2:14" s="518" customFormat="1" ht="15.75" thickBot="1" x14ac:dyDescent="0.3">
      <c r="B27" s="905">
        <v>24</v>
      </c>
      <c r="C27" s="45">
        <v>2009</v>
      </c>
      <c r="D27" s="516" t="s">
        <v>260</v>
      </c>
      <c r="E27" s="519"/>
      <c r="F27" s="520"/>
      <c r="H27" s="2872"/>
      <c r="I27" s="2873"/>
      <c r="J27" s="2873"/>
      <c r="K27" s="2873"/>
      <c r="L27" s="2873"/>
      <c r="M27" s="2873"/>
      <c r="N27" s="2874"/>
    </row>
    <row r="28" spans="2:14" s="518" customFormat="1" ht="15.75" thickBot="1" x14ac:dyDescent="0.3">
      <c r="B28" s="905">
        <v>25</v>
      </c>
      <c r="C28" s="45">
        <v>2010</v>
      </c>
      <c r="D28" s="516" t="s">
        <v>260</v>
      </c>
      <c r="E28" s="519"/>
      <c r="F28" s="520"/>
      <c r="H28" s="521"/>
      <c r="I28" s="521"/>
      <c r="J28" s="521"/>
      <c r="K28" s="521"/>
      <c r="L28" s="521"/>
      <c r="M28" s="521"/>
      <c r="N28" s="521"/>
    </row>
    <row r="29" spans="2:14" s="518" customFormat="1" ht="15.75" thickBot="1" x14ac:dyDescent="0.3">
      <c r="B29" s="905">
        <v>26</v>
      </c>
      <c r="C29" s="902">
        <v>2011</v>
      </c>
      <c r="D29" s="516" t="s">
        <v>260</v>
      </c>
      <c r="E29" s="519"/>
      <c r="F29" s="520"/>
      <c r="H29" s="522"/>
      <c r="I29" s="522"/>
      <c r="J29" s="522"/>
      <c r="K29" s="522"/>
      <c r="L29" s="522"/>
      <c r="M29" s="522"/>
      <c r="N29" s="522"/>
    </row>
    <row r="30" spans="2:14" s="518" customFormat="1" ht="15.75" thickBot="1" x14ac:dyDescent="0.3">
      <c r="B30" s="906">
        <v>27</v>
      </c>
      <c r="C30" s="903">
        <v>2012</v>
      </c>
      <c r="D30" s="516" t="s">
        <v>260</v>
      </c>
      <c r="E30" s="2859"/>
      <c r="F30" s="2860"/>
      <c r="H30" s="522"/>
      <c r="I30" s="522"/>
      <c r="J30" s="522"/>
      <c r="K30" s="522"/>
      <c r="L30" s="522"/>
      <c r="M30" s="522"/>
      <c r="N30" s="522"/>
    </row>
    <row r="31" spans="2:14" s="518" customFormat="1" ht="15.75" thickTop="1" x14ac:dyDescent="0.25">
      <c r="B31" s="523"/>
      <c r="C31" s="442"/>
      <c r="D31" s="524"/>
      <c r="E31" s="443"/>
      <c r="F31" s="443"/>
      <c r="H31" s="522"/>
      <c r="I31" s="522"/>
      <c r="J31" s="522"/>
      <c r="K31" s="522"/>
      <c r="L31" s="522"/>
      <c r="M31" s="522"/>
      <c r="N31" s="522"/>
    </row>
    <row r="32" spans="2:14" s="518" customFormat="1" x14ac:dyDescent="0.25">
      <c r="B32" s="523"/>
      <c r="C32" s="442"/>
      <c r="D32" s="524"/>
      <c r="E32" s="443"/>
      <c r="F32" s="443"/>
      <c r="H32" s="522"/>
      <c r="I32" s="522"/>
      <c r="J32" s="522"/>
      <c r="K32" s="522"/>
      <c r="L32" s="522"/>
      <c r="M32" s="522"/>
      <c r="N32" s="522"/>
    </row>
  </sheetData>
  <sheetProtection algorithmName="SHA-512" hashValue="i5txRnNX6HYyBFu3MJKhnc+jMU1leXRkhCm5+PNK/+QAqGZMJzxXkQWhb/neDlHu9Ic+yIcQat805r09OUWQsA==" saltValue="fGxUfOfDamvZwPf0sylBMw==" spinCount="100000" sheet="1" objects="1" scenarios="1"/>
  <customSheetViews>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E30:F30"/>
    <mergeCell ref="E14:F14"/>
    <mergeCell ref="H14:N14"/>
    <mergeCell ref="H15:N21"/>
    <mergeCell ref="H26:N27"/>
    <mergeCell ref="C17:C24"/>
    <mergeCell ref="E17:E24"/>
    <mergeCell ref="F17:F24"/>
    <mergeCell ref="H22:N25"/>
    <mergeCell ref="L10:N10"/>
  </mergeCells>
  <hyperlinks>
    <hyperlink ref="L10"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15"/>
  <dimension ref="B1:P83"/>
  <sheetViews>
    <sheetView showGridLines="0" zoomScaleNormal="100" zoomScaleSheetLayoutView="100" workbookViewId="0"/>
  </sheetViews>
  <sheetFormatPr defaultColWidth="9.140625" defaultRowHeight="15" x14ac:dyDescent="0.25"/>
  <cols>
    <col min="1" max="1" width="2.85546875" style="103" customWidth="1"/>
    <col min="2" max="2" width="9.5703125" style="103" customWidth="1"/>
    <col min="3" max="4" width="10.7109375" style="103" customWidth="1"/>
    <col min="5" max="5" width="12.140625" style="103" customWidth="1"/>
    <col min="6" max="6" width="19.85546875" style="103" customWidth="1"/>
    <col min="7" max="7" width="11.28515625" style="103" customWidth="1"/>
    <col min="8" max="12" width="10.7109375" style="103" customWidth="1"/>
    <col min="13" max="13" width="11.5703125" style="103" customWidth="1"/>
    <col min="14" max="14" width="9.140625" style="103" customWidth="1"/>
    <col min="15" max="15" width="9.140625" style="103"/>
    <col min="16" max="16" width="10.140625" style="103" bestFit="1" customWidth="1"/>
    <col min="17" max="16384" width="9.140625" style="103"/>
  </cols>
  <sheetData>
    <row r="1" spans="2:13" ht="14.25" customHeight="1" x14ac:dyDescent="0.25">
      <c r="B1" s="353"/>
    </row>
    <row r="2" spans="2:13" ht="15" customHeight="1" x14ac:dyDescent="0.3">
      <c r="B2" s="5"/>
      <c r="C2" s="525"/>
      <c r="D2" s="525"/>
      <c r="E2" s="525"/>
      <c r="F2" s="525"/>
      <c r="G2" s="525"/>
      <c r="H2" s="494"/>
      <c r="I2" s="494"/>
      <c r="J2" s="494"/>
      <c r="K2" s="494"/>
    </row>
    <row r="3" spans="2:13" ht="15" customHeight="1" x14ac:dyDescent="0.25">
      <c r="B3" s="78" t="s">
        <v>1243</v>
      </c>
      <c r="C3" s="508"/>
      <c r="D3" s="78"/>
      <c r="E3" s="508"/>
      <c r="F3" s="78"/>
      <c r="G3" s="78"/>
      <c r="H3" s="78"/>
      <c r="I3" s="508"/>
      <c r="J3" s="508"/>
      <c r="K3" s="508"/>
    </row>
    <row r="4" spans="2:13" ht="18" x14ac:dyDescent="0.25">
      <c r="B4" s="807" t="s">
        <v>725</v>
      </c>
      <c r="C4" s="508"/>
      <c r="D4" s="78"/>
      <c r="E4" s="78"/>
      <c r="F4" s="508"/>
      <c r="G4" s="508"/>
      <c r="H4" s="508"/>
      <c r="I4" s="508"/>
      <c r="J4" s="508"/>
      <c r="K4" s="190"/>
    </row>
    <row r="5" spans="2:13" ht="15.75" x14ac:dyDescent="0.25">
      <c r="B5" s="490"/>
      <c r="C5" s="508"/>
      <c r="D5" s="490"/>
      <c r="E5" s="490"/>
      <c r="F5" s="508"/>
      <c r="G5" s="508"/>
      <c r="H5" s="508"/>
      <c r="I5" s="508"/>
      <c r="J5" s="508"/>
      <c r="K5" s="190"/>
    </row>
    <row r="6" spans="2:13" ht="15" customHeight="1" x14ac:dyDescent="0.25">
      <c r="B6" s="508"/>
      <c r="C6" s="508"/>
      <c r="D6" s="490"/>
      <c r="E6" s="490"/>
      <c r="F6" s="508"/>
      <c r="G6" s="508"/>
      <c r="H6" s="508"/>
      <c r="I6" s="508"/>
      <c r="J6" s="508"/>
      <c r="K6" s="509"/>
      <c r="L6" s="177"/>
      <c r="M6" s="177"/>
    </row>
    <row r="7" spans="2:13" ht="15.75" x14ac:dyDescent="0.25">
      <c r="B7" s="672" t="s">
        <v>950</v>
      </c>
      <c r="C7" s="527"/>
      <c r="D7" s="526"/>
      <c r="E7" s="526"/>
      <c r="F7" s="527"/>
      <c r="G7" s="527"/>
      <c r="H7" s="510"/>
      <c r="I7" s="510"/>
      <c r="J7" s="510"/>
      <c r="K7" s="512"/>
      <c r="L7" s="177"/>
      <c r="M7" s="177"/>
    </row>
    <row r="8" spans="2:13" ht="15.75" x14ac:dyDescent="0.25">
      <c r="B8" s="669" t="s">
        <v>3551</v>
      </c>
      <c r="C8" s="528"/>
      <c r="D8" s="526"/>
      <c r="E8" s="526"/>
      <c r="F8" s="528"/>
      <c r="G8" s="528"/>
      <c r="H8" s="508"/>
      <c r="I8" s="490"/>
      <c r="J8" s="490"/>
      <c r="K8" s="512" t="str">
        <f>Inhalt!$C$7</f>
        <v>V. OncoBox: L1.1.1 (211126)</v>
      </c>
      <c r="L8" s="177"/>
      <c r="M8" s="177"/>
    </row>
    <row r="9" spans="2:13" ht="15.75" x14ac:dyDescent="0.25">
      <c r="C9" s="508"/>
      <c r="D9" s="508"/>
      <c r="E9" s="508"/>
      <c r="F9" s="508"/>
      <c r="G9" s="508"/>
      <c r="H9" s="508"/>
      <c r="I9" s="490"/>
      <c r="J9" s="490"/>
      <c r="K9" s="512" t="str">
        <f>Inhalt!$C$8</f>
        <v>V. Spezifikation: L1.1.1 (211126)</v>
      </c>
      <c r="L9" s="177"/>
      <c r="M9" s="177"/>
    </row>
    <row r="10" spans="2:13" ht="30" customHeight="1" x14ac:dyDescent="0.25">
      <c r="C10" s="508"/>
      <c r="D10" s="508"/>
      <c r="E10" s="508"/>
      <c r="F10" s="508"/>
      <c r="G10" s="508"/>
      <c r="H10" s="508"/>
      <c r="I10" s="508"/>
      <c r="J10" s="508"/>
      <c r="K10" s="2277" t="s">
        <v>1744</v>
      </c>
      <c r="L10" s="2278"/>
      <c r="M10" s="2278"/>
    </row>
    <row r="11" spans="2:13" x14ac:dyDescent="0.25">
      <c r="I11" s="177"/>
      <c r="J11" s="177"/>
      <c r="L11" s="177"/>
      <c r="M11" s="177"/>
    </row>
    <row r="12" spans="2:13" x14ac:dyDescent="0.25">
      <c r="B12" s="410"/>
      <c r="I12" s="177"/>
      <c r="J12" s="177"/>
      <c r="K12" s="177"/>
      <c r="L12" s="177"/>
      <c r="M12" s="177"/>
    </row>
    <row r="13" spans="2:13" ht="15" customHeight="1" x14ac:dyDescent="0.25">
      <c r="B13" s="410"/>
      <c r="I13" s="177"/>
      <c r="J13" s="177"/>
      <c r="K13" s="177"/>
      <c r="L13" s="177"/>
      <c r="M13" s="177"/>
    </row>
    <row r="14" spans="2:13" ht="21.75" customHeight="1" x14ac:dyDescent="0.25">
      <c r="B14" s="529" t="s">
        <v>3553</v>
      </c>
      <c r="C14" s="530"/>
      <c r="D14" s="531"/>
      <c r="E14" s="532"/>
      <c r="F14" s="532"/>
      <c r="G14" s="532"/>
      <c r="H14" s="533"/>
      <c r="I14" s="533"/>
      <c r="J14" s="533"/>
      <c r="K14" s="533"/>
      <c r="L14" s="533"/>
      <c r="M14" s="534"/>
    </row>
    <row r="15" spans="2:13" ht="14.25" customHeight="1" x14ac:dyDescent="0.25">
      <c r="B15" s="2893" t="s">
        <v>939</v>
      </c>
      <c r="C15" s="2893"/>
      <c r="D15" s="2893"/>
      <c r="E15" s="2893"/>
      <c r="F15" s="608" t="s">
        <v>930</v>
      </c>
      <c r="G15" s="607"/>
      <c r="H15" s="2893" t="s">
        <v>931</v>
      </c>
      <c r="I15" s="2894"/>
      <c r="J15" s="2894"/>
      <c r="K15" s="2894"/>
      <c r="L15" s="2894"/>
      <c r="M15" s="2894"/>
    </row>
    <row r="16" spans="2:13" ht="67.900000000000006" customHeight="1" x14ac:dyDescent="0.25">
      <c r="B16" s="1865" t="s">
        <v>1089</v>
      </c>
      <c r="C16" s="1865"/>
      <c r="D16" s="1865"/>
      <c r="E16" s="1865"/>
      <c r="F16" s="535" t="s">
        <v>3552</v>
      </c>
      <c r="G16" s="606">
        <v>11</v>
      </c>
      <c r="H16" s="1865" t="s">
        <v>932</v>
      </c>
      <c r="I16" s="2884"/>
      <c r="J16" s="2884"/>
      <c r="K16" s="2884"/>
      <c r="L16" s="2884"/>
      <c r="M16" s="2884"/>
    </row>
    <row r="17" spans="2:16" ht="37.5" customHeight="1" x14ac:dyDescent="0.25">
      <c r="B17" s="2884" t="s">
        <v>935</v>
      </c>
      <c r="C17" s="2884"/>
      <c r="D17" s="2884"/>
      <c r="E17" s="2884"/>
      <c r="F17" s="535" t="s">
        <v>3554</v>
      </c>
      <c r="G17" s="606">
        <v>0</v>
      </c>
      <c r="H17" s="1865" t="s">
        <v>3555</v>
      </c>
      <c r="I17" s="2884"/>
      <c r="J17" s="2884"/>
      <c r="K17" s="2884"/>
      <c r="L17" s="2884"/>
      <c r="M17" s="2884"/>
    </row>
    <row r="18" spans="2:16" ht="37.5" customHeight="1" x14ac:dyDescent="0.25">
      <c r="B18" s="2884" t="s">
        <v>927</v>
      </c>
      <c r="C18" s="2884"/>
      <c r="D18" s="2884"/>
      <c r="E18" s="2884"/>
      <c r="F18" s="536" t="s">
        <v>936</v>
      </c>
      <c r="G18" s="606">
        <v>0</v>
      </c>
      <c r="H18" s="1865" t="s">
        <v>3556</v>
      </c>
      <c r="I18" s="1865"/>
      <c r="J18" s="1865"/>
      <c r="K18" s="1865"/>
      <c r="L18" s="1865"/>
      <c r="M18" s="1865"/>
    </row>
    <row r="19" spans="2:16" ht="17.25" customHeight="1" x14ac:dyDescent="0.25">
      <c r="B19" s="2884" t="s">
        <v>3557</v>
      </c>
      <c r="C19" s="2884"/>
      <c r="D19" s="2884"/>
      <c r="E19" s="2884"/>
      <c r="F19" s="537" t="s">
        <v>934</v>
      </c>
      <c r="G19" s="606">
        <v>0</v>
      </c>
      <c r="H19" s="1865" t="s">
        <v>937</v>
      </c>
      <c r="I19" s="2884"/>
      <c r="J19" s="2884"/>
      <c r="K19" s="2884"/>
      <c r="L19" s="2884"/>
      <c r="M19" s="2884"/>
    </row>
    <row r="20" spans="2:16" ht="36" customHeight="1" x14ac:dyDescent="0.25">
      <c r="B20" s="1865" t="s">
        <v>3558</v>
      </c>
      <c r="C20" s="1865"/>
      <c r="D20" s="1865"/>
      <c r="E20" s="1865"/>
      <c r="F20" s="537" t="s">
        <v>933</v>
      </c>
      <c r="G20" s="606">
        <v>0</v>
      </c>
      <c r="H20" s="1865"/>
      <c r="I20" s="2884"/>
      <c r="J20" s="2884"/>
      <c r="K20" s="2884"/>
      <c r="L20" s="2884"/>
      <c r="M20" s="2884"/>
    </row>
    <row r="21" spans="2:16" ht="34.5" customHeight="1" x14ac:dyDescent="0.25">
      <c r="B21" s="1865" t="s">
        <v>3559</v>
      </c>
      <c r="C21" s="2884"/>
      <c r="D21" s="2884"/>
      <c r="E21" s="2884"/>
      <c r="F21" s="535" t="s">
        <v>1218</v>
      </c>
      <c r="G21" s="928">
        <v>0</v>
      </c>
      <c r="H21" s="2884"/>
      <c r="I21" s="2884"/>
      <c r="J21" s="2884"/>
      <c r="K21" s="2884"/>
      <c r="L21" s="2884"/>
      <c r="M21" s="2884"/>
    </row>
    <row r="22" spans="2:16" ht="50.25" customHeight="1" x14ac:dyDescent="0.25">
      <c r="B22" s="1865" t="s">
        <v>1102</v>
      </c>
      <c r="C22" s="1865"/>
      <c r="D22" s="1865"/>
      <c r="E22" s="1865"/>
      <c r="F22" s="716" t="s">
        <v>2658</v>
      </c>
      <c r="G22" s="928">
        <v>0</v>
      </c>
      <c r="H22" s="1865" t="s">
        <v>980</v>
      </c>
      <c r="I22" s="2884"/>
      <c r="J22" s="2884"/>
      <c r="K22" s="2884"/>
      <c r="L22" s="2884"/>
      <c r="M22" s="2884"/>
    </row>
    <row r="23" spans="2:16" ht="43.5" customHeight="1" x14ac:dyDescent="0.25">
      <c r="B23" s="2880" t="s">
        <v>3560</v>
      </c>
      <c r="C23" s="2881"/>
      <c r="D23" s="2881"/>
      <c r="E23" s="2881"/>
      <c r="F23" s="631"/>
      <c r="G23" s="632">
        <f>G16-(SUM(G17:G22))</f>
        <v>11</v>
      </c>
      <c r="H23" s="2881"/>
      <c r="I23" s="2881"/>
      <c r="J23" s="2881"/>
      <c r="K23" s="2881"/>
      <c r="L23" s="2881"/>
      <c r="M23" s="2881"/>
    </row>
    <row r="24" spans="2:16" ht="12" customHeight="1" x14ac:dyDescent="0.25">
      <c r="B24" s="539"/>
      <c r="C24" s="539"/>
      <c r="D24" s="539"/>
      <c r="E24" s="539"/>
      <c r="F24" s="539"/>
      <c r="G24" s="539"/>
      <c r="H24" s="539"/>
      <c r="I24" s="539"/>
      <c r="J24" s="539"/>
      <c r="K24" s="539"/>
      <c r="L24" s="539"/>
      <c r="M24" s="539"/>
    </row>
    <row r="25" spans="2:16" ht="18.75" customHeight="1" x14ac:dyDescent="0.25">
      <c r="B25" s="540" t="s">
        <v>3561</v>
      </c>
      <c r="C25" s="539"/>
      <c r="D25" s="539"/>
      <c r="E25" s="539"/>
      <c r="F25" s="539"/>
      <c r="G25" s="539"/>
      <c r="H25" s="539"/>
      <c r="I25" s="539"/>
      <c r="J25" s="539"/>
      <c r="K25" s="539"/>
      <c r="L25" s="539"/>
      <c r="M25" s="539"/>
    </row>
    <row r="26" spans="2:16" ht="104.25" customHeight="1" x14ac:dyDescent="0.25">
      <c r="B26" s="2888" t="s">
        <v>943</v>
      </c>
      <c r="C26" s="2879"/>
      <c r="D26" s="2879"/>
      <c r="E26" s="2879"/>
      <c r="F26" s="2889" t="s">
        <v>3562</v>
      </c>
      <c r="G26" s="2890"/>
      <c r="H26" s="2890"/>
      <c r="I26" s="2890"/>
      <c r="J26" s="2890"/>
      <c r="K26" s="2890"/>
      <c r="L26" s="2890"/>
      <c r="M26" s="2890"/>
      <c r="O26" s="666"/>
    </row>
    <row r="27" spans="2:16" ht="36.75" customHeight="1" x14ac:dyDescent="0.25">
      <c r="B27" s="2891" t="s">
        <v>3563</v>
      </c>
      <c r="C27" s="2892"/>
      <c r="D27" s="2892"/>
      <c r="E27" s="2892"/>
      <c r="F27" s="2891" t="s">
        <v>1219</v>
      </c>
      <c r="G27" s="2892"/>
      <c r="H27" s="2892"/>
      <c r="I27" s="2892"/>
      <c r="J27" s="2892"/>
      <c r="K27" s="2892"/>
      <c r="L27" s="2892"/>
      <c r="M27" s="2892"/>
      <c r="O27" s="666"/>
      <c r="P27" s="712"/>
    </row>
    <row r="28" spans="2:16" ht="57.75" customHeight="1" x14ac:dyDescent="0.25">
      <c r="B28" s="2882" t="s">
        <v>3564</v>
      </c>
      <c r="C28" s="2883"/>
      <c r="D28" s="2883"/>
      <c r="E28" s="2883"/>
      <c r="F28" s="2882" t="s">
        <v>2617</v>
      </c>
      <c r="G28" s="2879"/>
      <c r="H28" s="2879"/>
      <c r="I28" s="2879"/>
      <c r="J28" s="2879"/>
      <c r="K28" s="2879"/>
      <c r="L28" s="2879"/>
      <c r="M28" s="2879"/>
      <c r="O28" s="666"/>
    </row>
    <row r="29" spans="2:16" ht="47.25" customHeight="1" x14ac:dyDescent="0.25">
      <c r="B29" s="2877" t="s">
        <v>3565</v>
      </c>
      <c r="C29" s="2878"/>
      <c r="D29" s="2878"/>
      <c r="E29" s="2878"/>
      <c r="F29" s="2877" t="s">
        <v>2618</v>
      </c>
      <c r="G29" s="2878"/>
      <c r="H29" s="2878"/>
      <c r="I29" s="2878"/>
      <c r="J29" s="2878"/>
      <c r="K29" s="2878"/>
      <c r="L29" s="2878"/>
      <c r="M29" s="2878"/>
    </row>
    <row r="30" spans="2:16" ht="27" customHeight="1" x14ac:dyDescent="0.25">
      <c r="B30" s="2875" t="s">
        <v>3566</v>
      </c>
      <c r="C30" s="2876"/>
      <c r="D30" s="2876"/>
      <c r="E30" s="2876"/>
      <c r="F30" s="2875" t="s">
        <v>2619</v>
      </c>
      <c r="G30" s="2879"/>
      <c r="H30" s="2879"/>
      <c r="I30" s="2879"/>
      <c r="J30" s="2879"/>
      <c r="K30" s="2879"/>
      <c r="L30" s="2879"/>
      <c r="M30" s="2879"/>
    </row>
    <row r="31" spans="2:16" s="544" customFormat="1" x14ac:dyDescent="0.25">
      <c r="B31" s="541"/>
      <c r="C31" s="541"/>
      <c r="D31" s="541"/>
      <c r="E31" s="542"/>
      <c r="F31" s="542"/>
      <c r="G31" s="542"/>
      <c r="H31" s="541"/>
      <c r="I31" s="543"/>
      <c r="J31" s="543"/>
      <c r="K31" s="543"/>
      <c r="L31" s="543"/>
      <c r="M31" s="543"/>
    </row>
    <row r="32" spans="2:16" ht="26.25" customHeight="1" x14ac:dyDescent="0.25">
      <c r="B32" s="576"/>
      <c r="C32" s="576"/>
      <c r="D32" s="574"/>
      <c r="E32" s="2907" t="s">
        <v>907</v>
      </c>
      <c r="F32" s="2908"/>
      <c r="G32" s="2909"/>
      <c r="H32" s="46"/>
      <c r="I32" s="46"/>
      <c r="J32" s="46"/>
      <c r="K32" s="46"/>
      <c r="L32" s="46"/>
      <c r="M32" s="576"/>
    </row>
    <row r="33" spans="2:13" ht="39" customHeight="1" x14ac:dyDescent="0.25">
      <c r="B33" s="2902"/>
      <c r="C33" s="2899" t="s">
        <v>261</v>
      </c>
      <c r="D33" s="2899" t="s">
        <v>3567</v>
      </c>
      <c r="E33" s="2905" t="s">
        <v>999</v>
      </c>
      <c r="F33" s="2905" t="s">
        <v>263</v>
      </c>
      <c r="G33" s="2896" t="s">
        <v>906</v>
      </c>
      <c r="H33" s="2898" t="s">
        <v>621</v>
      </c>
      <c r="I33" s="2898" t="s">
        <v>695</v>
      </c>
      <c r="J33" s="2898" t="s">
        <v>275</v>
      </c>
      <c r="K33" s="2899" t="s">
        <v>264</v>
      </c>
      <c r="L33" s="2899" t="s">
        <v>265</v>
      </c>
      <c r="M33" s="2910" t="s">
        <v>266</v>
      </c>
    </row>
    <row r="34" spans="2:13" ht="13.5" customHeight="1" x14ac:dyDescent="0.25">
      <c r="B34" s="2903"/>
      <c r="C34" s="2900"/>
      <c r="D34" s="2900"/>
      <c r="E34" s="2906"/>
      <c r="F34" s="2906"/>
      <c r="G34" s="2896"/>
      <c r="H34" s="2896"/>
      <c r="I34" s="2896"/>
      <c r="J34" s="2896"/>
      <c r="K34" s="2900"/>
      <c r="L34" s="2900"/>
      <c r="M34" s="2911"/>
    </row>
    <row r="35" spans="2:13" ht="11.25" customHeight="1" x14ac:dyDescent="0.25">
      <c r="B35" s="2904"/>
      <c r="C35" s="2901"/>
      <c r="D35" s="2901"/>
      <c r="E35" s="2433"/>
      <c r="F35" s="2433"/>
      <c r="G35" s="2897"/>
      <c r="H35" s="2897"/>
      <c r="I35" s="2897"/>
      <c r="J35" s="2897"/>
      <c r="K35" s="2901"/>
      <c r="L35" s="2901"/>
      <c r="M35" s="2912"/>
    </row>
    <row r="36" spans="2:13" ht="15" customHeight="1" x14ac:dyDescent="0.25">
      <c r="B36" s="600">
        <v>1</v>
      </c>
      <c r="C36" s="578">
        <v>39398</v>
      </c>
      <c r="D36" s="585" t="s">
        <v>45</v>
      </c>
      <c r="E36" s="62"/>
      <c r="F36" s="62"/>
      <c r="G36" s="310"/>
      <c r="H36" s="310">
        <v>40913</v>
      </c>
      <c r="I36" s="310">
        <v>41225</v>
      </c>
      <c r="J36" s="310">
        <v>41256</v>
      </c>
      <c r="K36" s="62"/>
      <c r="L36" s="586">
        <v>1826</v>
      </c>
      <c r="M36" s="62">
        <v>1826</v>
      </c>
    </row>
    <row r="37" spans="2:13" ht="14.25" customHeight="1" x14ac:dyDescent="0.25">
      <c r="B37" s="600">
        <v>2</v>
      </c>
      <c r="C37" s="578">
        <v>39398</v>
      </c>
      <c r="D37" s="598" t="s">
        <v>47</v>
      </c>
      <c r="E37" s="61"/>
      <c r="F37" s="61"/>
      <c r="G37" s="62"/>
      <c r="H37" s="310">
        <v>41170</v>
      </c>
      <c r="I37" s="310">
        <v>41225</v>
      </c>
      <c r="J37" s="310"/>
      <c r="K37" s="61"/>
      <c r="L37" s="62">
        <v>1772</v>
      </c>
      <c r="M37" s="62">
        <v>1772</v>
      </c>
    </row>
    <row r="38" spans="2:13" ht="12" customHeight="1" x14ac:dyDescent="0.25">
      <c r="B38" s="600">
        <v>3</v>
      </c>
      <c r="C38" s="578">
        <v>39398</v>
      </c>
      <c r="D38" s="593" t="s">
        <v>22</v>
      </c>
      <c r="E38" s="589">
        <v>40619</v>
      </c>
      <c r="F38" s="61"/>
      <c r="G38" s="62"/>
      <c r="H38" s="310"/>
      <c r="I38" s="310">
        <v>41225</v>
      </c>
      <c r="J38" s="310"/>
      <c r="K38" s="62">
        <v>1221</v>
      </c>
      <c r="L38" s="899"/>
      <c r="M38" s="899">
        <v>1221</v>
      </c>
    </row>
    <row r="39" spans="2:13" ht="15" customHeight="1" x14ac:dyDescent="0.25">
      <c r="B39" s="600">
        <v>4</v>
      </c>
      <c r="C39" s="578">
        <v>39398</v>
      </c>
      <c r="D39" s="593" t="s">
        <v>22</v>
      </c>
      <c r="E39" s="310">
        <v>39540</v>
      </c>
      <c r="F39" s="62"/>
      <c r="G39" s="62"/>
      <c r="H39" s="310"/>
      <c r="I39" s="310">
        <v>41225</v>
      </c>
      <c r="J39" s="310"/>
      <c r="K39" s="62">
        <v>142</v>
      </c>
      <c r="L39" s="62"/>
      <c r="M39" s="62">
        <v>142</v>
      </c>
    </row>
    <row r="40" spans="2:13" ht="13.5" customHeight="1" x14ac:dyDescent="0.25">
      <c r="B40" s="600">
        <v>5</v>
      </c>
      <c r="C40" s="578">
        <v>39398</v>
      </c>
      <c r="D40" s="585" t="s">
        <v>45</v>
      </c>
      <c r="E40" s="597"/>
      <c r="F40" s="61"/>
      <c r="G40" s="590"/>
      <c r="H40" s="310">
        <v>40924</v>
      </c>
      <c r="I40" s="310">
        <v>41225</v>
      </c>
      <c r="J40" s="310">
        <v>41227</v>
      </c>
      <c r="K40" s="61"/>
      <c r="L40" s="586">
        <v>1826</v>
      </c>
      <c r="M40" s="62">
        <v>1826</v>
      </c>
    </row>
    <row r="41" spans="2:13" ht="14.25" customHeight="1" x14ac:dyDescent="0.25">
      <c r="B41" s="600">
        <v>6</v>
      </c>
      <c r="C41" s="578">
        <v>39398</v>
      </c>
      <c r="D41" s="588" t="s">
        <v>22</v>
      </c>
      <c r="E41" s="310">
        <v>39566</v>
      </c>
      <c r="F41" s="310"/>
      <c r="G41" s="310"/>
      <c r="H41" s="62"/>
      <c r="I41" s="310">
        <v>41225</v>
      </c>
      <c r="J41" s="62"/>
      <c r="K41" s="62">
        <v>168</v>
      </c>
      <c r="L41" s="62"/>
      <c r="M41" s="62">
        <v>168</v>
      </c>
    </row>
    <row r="42" spans="2:13" ht="14.25" customHeight="1" x14ac:dyDescent="0.25">
      <c r="B42" s="600">
        <v>7</v>
      </c>
      <c r="C42" s="578">
        <v>39398</v>
      </c>
      <c r="D42" s="588" t="s">
        <v>22</v>
      </c>
      <c r="E42" s="589">
        <v>41219</v>
      </c>
      <c r="F42" s="589"/>
      <c r="G42" s="62"/>
      <c r="H42" s="62"/>
      <c r="I42" s="310">
        <v>41225</v>
      </c>
      <c r="J42" s="62"/>
      <c r="K42" s="62">
        <v>1821</v>
      </c>
      <c r="L42" s="61"/>
      <c r="M42" s="61">
        <v>1821</v>
      </c>
    </row>
    <row r="43" spans="2:13" ht="14.25" customHeight="1" x14ac:dyDescent="0.25">
      <c r="B43" s="600">
        <v>8</v>
      </c>
      <c r="C43" s="578">
        <v>39398</v>
      </c>
      <c r="D43" s="587" t="s">
        <v>47</v>
      </c>
      <c r="E43" s="62"/>
      <c r="F43" s="62"/>
      <c r="G43" s="310"/>
      <c r="H43" s="310">
        <v>41029</v>
      </c>
      <c r="I43" s="310">
        <v>41225</v>
      </c>
      <c r="J43" s="310"/>
      <c r="K43" s="62"/>
      <c r="L43" s="62">
        <v>1631</v>
      </c>
      <c r="M43" s="62">
        <v>1631</v>
      </c>
    </row>
    <row r="44" spans="2:13" ht="14.25" customHeight="1" x14ac:dyDescent="0.25">
      <c r="B44" s="600">
        <v>9</v>
      </c>
      <c r="C44" s="578">
        <v>39398</v>
      </c>
      <c r="D44" s="587" t="s">
        <v>47</v>
      </c>
      <c r="E44" s="591"/>
      <c r="F44" s="591"/>
      <c r="G44" s="591"/>
      <c r="H44" s="310">
        <v>41013</v>
      </c>
      <c r="I44" s="310">
        <v>41225</v>
      </c>
      <c r="J44" s="591"/>
      <c r="K44" s="62"/>
      <c r="L44" s="62">
        <v>1615</v>
      </c>
      <c r="M44" s="62">
        <v>1615</v>
      </c>
    </row>
    <row r="45" spans="2:13" ht="14.25" customHeight="1" x14ac:dyDescent="0.25">
      <c r="B45" s="600">
        <v>10</v>
      </c>
      <c r="C45" s="578">
        <v>39398</v>
      </c>
      <c r="D45" s="587" t="s">
        <v>47</v>
      </c>
      <c r="E45" s="591"/>
      <c r="F45" s="591"/>
      <c r="G45" s="591"/>
      <c r="H45" s="929">
        <v>39513</v>
      </c>
      <c r="I45" s="310">
        <v>41225</v>
      </c>
      <c r="J45" s="591"/>
      <c r="K45" s="62"/>
      <c r="L45" s="62">
        <v>115</v>
      </c>
      <c r="M45" s="62">
        <v>115</v>
      </c>
    </row>
    <row r="46" spans="2:13" ht="12.75" customHeight="1" x14ac:dyDescent="0.25">
      <c r="B46" s="600">
        <v>11</v>
      </c>
      <c r="C46" s="578">
        <v>39398</v>
      </c>
      <c r="D46" s="593" t="s">
        <v>22</v>
      </c>
      <c r="E46" s="898"/>
      <c r="F46" s="310">
        <v>39812</v>
      </c>
      <c r="G46" s="62"/>
      <c r="H46" s="62"/>
      <c r="I46" s="310">
        <v>41225</v>
      </c>
      <c r="J46" s="62"/>
      <c r="K46" s="62">
        <v>414</v>
      </c>
      <c r="L46" s="899"/>
      <c r="M46" s="899">
        <v>414</v>
      </c>
    </row>
    <row r="47" spans="2:13" ht="12.75" customHeight="1" x14ac:dyDescent="0.25">
      <c r="B47" s="581"/>
      <c r="C47" s="50"/>
      <c r="D47" s="51"/>
      <c r="E47" s="52"/>
      <c r="F47" s="52"/>
      <c r="G47" s="52"/>
      <c r="H47" s="53"/>
      <c r="I47" s="53"/>
      <c r="J47" s="53"/>
      <c r="K47" s="53"/>
      <c r="L47" s="53"/>
      <c r="M47" s="15"/>
    </row>
    <row r="48" spans="2:13" ht="12.75" customHeight="1" x14ac:dyDescent="0.25">
      <c r="B48" s="582"/>
      <c r="C48" s="582"/>
      <c r="D48" s="582"/>
      <c r="E48" s="582"/>
      <c r="F48" s="582"/>
      <c r="G48" s="582"/>
      <c r="H48" s="582"/>
      <c r="I48" s="582"/>
      <c r="J48" s="582"/>
      <c r="K48" s="582"/>
      <c r="L48" s="582"/>
      <c r="M48" s="582"/>
    </row>
    <row r="49" spans="2:13" x14ac:dyDescent="0.25">
      <c r="B49" s="2895" t="s">
        <v>946</v>
      </c>
      <c r="C49" s="2895"/>
      <c r="D49" s="2895"/>
      <c r="E49" s="2895"/>
      <c r="F49" s="2895"/>
      <c r="G49" s="2895"/>
      <c r="H49" s="2895"/>
      <c r="I49" s="2895"/>
      <c r="J49" s="2895"/>
      <c r="K49" s="2895"/>
      <c r="L49" s="2895"/>
      <c r="M49" s="2895"/>
    </row>
    <row r="50" spans="2:13" ht="15" customHeight="1" x14ac:dyDescent="0.25">
      <c r="B50" s="583" t="s">
        <v>3568</v>
      </c>
      <c r="C50" s="583"/>
      <c r="D50" s="583"/>
      <c r="E50" s="583"/>
      <c r="F50" s="583"/>
      <c r="G50" s="583"/>
      <c r="H50" s="583"/>
      <c r="I50" s="583"/>
      <c r="J50" s="583"/>
      <c r="K50" s="583"/>
      <c r="L50" s="583"/>
      <c r="M50" s="583"/>
    </row>
    <row r="51" spans="2:13" ht="12" customHeight="1" x14ac:dyDescent="0.25">
      <c r="B51" s="582"/>
      <c r="C51" s="582"/>
      <c r="D51" s="582"/>
      <c r="E51" s="582"/>
      <c r="F51" s="582"/>
      <c r="G51" s="582"/>
      <c r="H51" s="582"/>
      <c r="I51" s="582"/>
      <c r="J51" s="582"/>
      <c r="K51" s="582"/>
      <c r="L51" s="582"/>
      <c r="M51" s="582"/>
    </row>
    <row r="52" spans="2:13" ht="27.75" customHeight="1" x14ac:dyDescent="0.25">
      <c r="B52" s="576"/>
      <c r="C52" s="576"/>
      <c r="D52" s="574"/>
      <c r="E52" s="2907" t="s">
        <v>907</v>
      </c>
      <c r="F52" s="2908"/>
      <c r="G52" s="2909"/>
      <c r="H52" s="574"/>
      <c r="I52" s="46"/>
      <c r="J52" s="46"/>
      <c r="K52" s="46"/>
      <c r="L52" s="46"/>
      <c r="M52" s="46"/>
    </row>
    <row r="53" spans="2:13" ht="13.5" customHeight="1" x14ac:dyDescent="0.25">
      <c r="B53" s="2902"/>
      <c r="C53" s="2899" t="s">
        <v>261</v>
      </c>
      <c r="D53" s="2899" t="s">
        <v>3567</v>
      </c>
      <c r="E53" s="2905" t="s">
        <v>999</v>
      </c>
      <c r="F53" s="2905" t="s">
        <v>263</v>
      </c>
      <c r="G53" s="2896" t="s">
        <v>906</v>
      </c>
      <c r="H53" s="2898" t="s">
        <v>274</v>
      </c>
      <c r="I53" s="2898" t="s">
        <v>695</v>
      </c>
      <c r="J53" s="2898" t="s">
        <v>275</v>
      </c>
      <c r="K53" s="2899" t="s">
        <v>264</v>
      </c>
      <c r="L53" s="2899" t="s">
        <v>265</v>
      </c>
      <c r="M53" s="2910" t="s">
        <v>266</v>
      </c>
    </row>
    <row r="54" spans="2:13" ht="22.5" customHeight="1" x14ac:dyDescent="0.25">
      <c r="B54" s="2903"/>
      <c r="C54" s="2900"/>
      <c r="D54" s="2900"/>
      <c r="E54" s="2906"/>
      <c r="F54" s="2906"/>
      <c r="G54" s="2896"/>
      <c r="H54" s="2896"/>
      <c r="I54" s="2896"/>
      <c r="J54" s="2896"/>
      <c r="K54" s="2900"/>
      <c r="L54" s="2900"/>
      <c r="M54" s="2911"/>
    </row>
    <row r="55" spans="2:13" ht="24" customHeight="1" x14ac:dyDescent="0.25">
      <c r="B55" s="2904"/>
      <c r="C55" s="2901"/>
      <c r="D55" s="2901"/>
      <c r="E55" s="2433"/>
      <c r="F55" s="2433"/>
      <c r="G55" s="2897"/>
      <c r="H55" s="2897"/>
      <c r="I55" s="2897"/>
      <c r="J55" s="2897"/>
      <c r="K55" s="2901"/>
      <c r="L55" s="2901"/>
      <c r="M55" s="2912"/>
    </row>
    <row r="56" spans="2:13" ht="12.95" customHeight="1" x14ac:dyDescent="0.25">
      <c r="B56" s="600">
        <v>10</v>
      </c>
      <c r="C56" s="578">
        <v>39398</v>
      </c>
      <c r="D56" s="587" t="s">
        <v>47</v>
      </c>
      <c r="E56" s="591"/>
      <c r="F56" s="591"/>
      <c r="G56" s="62"/>
      <c r="H56" s="929">
        <v>39513</v>
      </c>
      <c r="I56" s="310">
        <v>41225</v>
      </c>
      <c r="J56" s="591"/>
      <c r="K56" s="62"/>
      <c r="L56" s="592">
        <v>115</v>
      </c>
      <c r="M56" s="62">
        <v>115</v>
      </c>
    </row>
    <row r="57" spans="2:13" ht="12.95" customHeight="1" x14ac:dyDescent="0.25">
      <c r="B57" s="600">
        <v>4</v>
      </c>
      <c r="C57" s="578">
        <v>39398</v>
      </c>
      <c r="D57" s="593" t="s">
        <v>22</v>
      </c>
      <c r="E57" s="310">
        <v>39540</v>
      </c>
      <c r="F57" s="62"/>
      <c r="G57" s="62"/>
      <c r="H57" s="310"/>
      <c r="I57" s="310">
        <v>41225</v>
      </c>
      <c r="J57" s="310"/>
      <c r="K57" s="727">
        <v>142</v>
      </c>
      <c r="L57" s="62"/>
      <c r="M57" s="62">
        <v>142</v>
      </c>
    </row>
    <row r="58" spans="2:13" ht="12.95" customHeight="1" x14ac:dyDescent="0.25">
      <c r="B58" s="600">
        <v>6</v>
      </c>
      <c r="C58" s="578">
        <v>39398</v>
      </c>
      <c r="D58" s="593" t="s">
        <v>22</v>
      </c>
      <c r="E58" s="310">
        <v>39566</v>
      </c>
      <c r="F58" s="310"/>
      <c r="G58" s="310"/>
      <c r="H58" s="62"/>
      <c r="I58" s="310">
        <v>41225</v>
      </c>
      <c r="J58" s="62"/>
      <c r="K58" s="727">
        <v>168</v>
      </c>
      <c r="L58" s="62"/>
      <c r="M58" s="62">
        <v>168</v>
      </c>
    </row>
    <row r="59" spans="2:13" ht="12.95" customHeight="1" x14ac:dyDescent="0.25">
      <c r="B59" s="600">
        <v>11</v>
      </c>
      <c r="C59" s="578">
        <v>39398</v>
      </c>
      <c r="D59" s="593" t="s">
        <v>22</v>
      </c>
      <c r="E59" s="898"/>
      <c r="F59" s="310">
        <v>39812</v>
      </c>
      <c r="G59" s="62"/>
      <c r="H59" s="62"/>
      <c r="I59" s="310">
        <v>41225</v>
      </c>
      <c r="J59" s="62"/>
      <c r="K59" s="727">
        <v>414</v>
      </c>
      <c r="L59" s="899"/>
      <c r="M59" s="899">
        <v>414</v>
      </c>
    </row>
    <row r="60" spans="2:13" ht="12.95" customHeight="1" x14ac:dyDescent="0.25">
      <c r="B60" s="600">
        <v>3</v>
      </c>
      <c r="C60" s="578">
        <v>39398</v>
      </c>
      <c r="D60" s="593" t="s">
        <v>22</v>
      </c>
      <c r="E60" s="594">
        <v>40619</v>
      </c>
      <c r="F60" s="61"/>
      <c r="G60" s="62"/>
      <c r="H60" s="310"/>
      <c r="I60" s="310">
        <v>41225</v>
      </c>
      <c r="J60" s="310"/>
      <c r="K60" s="727">
        <v>1221</v>
      </c>
      <c r="L60" s="899"/>
      <c r="M60" s="899">
        <v>1221</v>
      </c>
    </row>
    <row r="61" spans="2:13" ht="12.95" customHeight="1" x14ac:dyDescent="0.25">
      <c r="B61" s="600">
        <v>9</v>
      </c>
      <c r="C61" s="578">
        <v>39398</v>
      </c>
      <c r="D61" s="587" t="s">
        <v>47</v>
      </c>
      <c r="E61" s="591"/>
      <c r="F61" s="591"/>
      <c r="G61" s="591"/>
      <c r="H61" s="310">
        <v>41013</v>
      </c>
      <c r="I61" s="310">
        <v>41225</v>
      </c>
      <c r="J61" s="591"/>
      <c r="K61" s="62"/>
      <c r="L61" s="592">
        <v>1615</v>
      </c>
      <c r="M61" s="62">
        <v>1615</v>
      </c>
    </row>
    <row r="62" spans="2:13" ht="12.95" customHeight="1" x14ac:dyDescent="0.25">
      <c r="B62" s="600">
        <v>8</v>
      </c>
      <c r="C62" s="578">
        <v>39398</v>
      </c>
      <c r="D62" s="587" t="s">
        <v>47</v>
      </c>
      <c r="E62" s="62"/>
      <c r="F62" s="62"/>
      <c r="G62" s="310"/>
      <c r="H62" s="310">
        <v>41029</v>
      </c>
      <c r="I62" s="310">
        <v>41225</v>
      </c>
      <c r="J62" s="310"/>
      <c r="K62" s="62"/>
      <c r="L62" s="592">
        <v>1631</v>
      </c>
      <c r="M62" s="62">
        <v>1631</v>
      </c>
    </row>
    <row r="63" spans="2:13" ht="12.95" customHeight="1" x14ac:dyDescent="0.25">
      <c r="B63" s="600">
        <v>2</v>
      </c>
      <c r="C63" s="578">
        <v>39398</v>
      </c>
      <c r="D63" s="587" t="s">
        <v>47</v>
      </c>
      <c r="E63" s="61"/>
      <c r="F63" s="61"/>
      <c r="G63" s="62"/>
      <c r="H63" s="310">
        <v>41170</v>
      </c>
      <c r="I63" s="310">
        <v>41225</v>
      </c>
      <c r="J63" s="310"/>
      <c r="K63" s="61"/>
      <c r="L63" s="592">
        <v>1772</v>
      </c>
      <c r="M63" s="62">
        <v>1772</v>
      </c>
    </row>
    <row r="64" spans="2:13" ht="12.95" customHeight="1" x14ac:dyDescent="0.25">
      <c r="B64" s="600">
        <v>7</v>
      </c>
      <c r="C64" s="578">
        <v>39398</v>
      </c>
      <c r="D64" s="588" t="s">
        <v>22</v>
      </c>
      <c r="E64" s="589">
        <v>41219</v>
      </c>
      <c r="F64" s="589"/>
      <c r="G64" s="62"/>
      <c r="H64" s="62"/>
      <c r="I64" s="310">
        <v>41225</v>
      </c>
      <c r="J64" s="62"/>
      <c r="K64" s="727">
        <v>1821</v>
      </c>
      <c r="L64" s="61"/>
      <c r="M64" s="61">
        <v>1821</v>
      </c>
    </row>
    <row r="65" spans="2:13" ht="12.95" customHeight="1" x14ac:dyDescent="0.25">
      <c r="B65" s="600">
        <v>1</v>
      </c>
      <c r="C65" s="578">
        <v>39398</v>
      </c>
      <c r="D65" s="595" t="s">
        <v>45</v>
      </c>
      <c r="E65" s="62"/>
      <c r="F65" s="62"/>
      <c r="G65" s="310"/>
      <c r="H65" s="310">
        <v>40913</v>
      </c>
      <c r="I65" s="310">
        <v>41225</v>
      </c>
      <c r="J65" s="310">
        <v>41256</v>
      </c>
      <c r="K65" s="62"/>
      <c r="L65" s="592">
        <v>1826</v>
      </c>
      <c r="M65" s="62">
        <v>1826</v>
      </c>
    </row>
    <row r="66" spans="2:13" x14ac:dyDescent="0.25">
      <c r="B66" s="600">
        <v>5</v>
      </c>
      <c r="C66" s="578">
        <v>39398</v>
      </c>
      <c r="D66" s="585" t="s">
        <v>45</v>
      </c>
      <c r="E66" s="61"/>
      <c r="F66" s="61"/>
      <c r="G66" s="590"/>
      <c r="H66" s="310">
        <v>40924</v>
      </c>
      <c r="I66" s="310">
        <v>41225</v>
      </c>
      <c r="J66" s="310">
        <v>41227</v>
      </c>
      <c r="K66" s="61"/>
      <c r="L66" s="592">
        <v>1826</v>
      </c>
      <c r="M66" s="62">
        <v>1826</v>
      </c>
    </row>
    <row r="67" spans="2:13" x14ac:dyDescent="0.25">
      <c r="B67" s="575"/>
      <c r="C67" s="579"/>
      <c r="D67" s="579"/>
      <c r="E67" s="580"/>
      <c r="F67" s="580"/>
      <c r="G67" s="580"/>
      <c r="H67" s="580"/>
      <c r="I67" s="579"/>
      <c r="J67" s="579"/>
      <c r="K67" s="579"/>
      <c r="L67" s="575"/>
      <c r="M67" s="580"/>
    </row>
    <row r="68" spans="2:13" x14ac:dyDescent="0.25">
      <c r="B68" s="2895" t="s">
        <v>947</v>
      </c>
      <c r="C68" s="2895"/>
      <c r="D68" s="2895"/>
      <c r="E68" s="2895"/>
      <c r="F68" s="2895"/>
      <c r="G68" s="2895"/>
      <c r="H68" s="2895"/>
      <c r="I68" s="2895"/>
      <c r="J68" s="2895"/>
      <c r="K68" s="2895"/>
      <c r="L68" s="2895"/>
      <c r="M68" s="2895"/>
    </row>
    <row r="69" spans="2:13" x14ac:dyDescent="0.25">
      <c r="B69" s="583" t="s">
        <v>908</v>
      </c>
      <c r="C69" s="584"/>
      <c r="D69" s="584"/>
      <c r="E69" s="584"/>
      <c r="F69" s="584"/>
      <c r="G69" s="584"/>
      <c r="H69" s="584"/>
      <c r="I69" s="584"/>
      <c r="J69" s="584"/>
      <c r="K69" s="584"/>
      <c r="L69" s="584"/>
      <c r="M69" s="584"/>
    </row>
    <row r="70" spans="2:13" ht="3.75" customHeight="1" x14ac:dyDescent="0.25">
      <c r="B70" s="574"/>
      <c r="C70" s="577"/>
      <c r="D70" s="577"/>
      <c r="E70" s="574"/>
      <c r="F70" s="574"/>
      <c r="G70" s="574"/>
      <c r="H70" s="574"/>
      <c r="I70" s="574"/>
      <c r="J70" s="574"/>
      <c r="K70" s="574"/>
      <c r="L70" s="574"/>
      <c r="M70" s="574"/>
    </row>
    <row r="71" spans="2:13" ht="63.75" customHeight="1" x14ac:dyDescent="0.25">
      <c r="B71" s="629" t="s">
        <v>267</v>
      </c>
      <c r="C71" s="629" t="s">
        <v>261</v>
      </c>
      <c r="D71" s="629" t="s">
        <v>3567</v>
      </c>
      <c r="E71" s="629" t="s">
        <v>268</v>
      </c>
      <c r="F71" s="629" t="s">
        <v>928</v>
      </c>
      <c r="G71" s="629" t="s">
        <v>986</v>
      </c>
      <c r="H71" s="629" t="s">
        <v>270</v>
      </c>
      <c r="I71" s="629" t="s">
        <v>271</v>
      </c>
      <c r="J71" s="629" t="s">
        <v>695</v>
      </c>
      <c r="K71" s="596" t="s">
        <v>272</v>
      </c>
      <c r="L71" s="453"/>
      <c r="M71" s="311"/>
    </row>
    <row r="72" spans="2:13" ht="12.95" customHeight="1" x14ac:dyDescent="0.25">
      <c r="B72" s="600">
        <v>10</v>
      </c>
      <c r="C72" s="310">
        <v>39398</v>
      </c>
      <c r="D72" s="587" t="s">
        <v>47</v>
      </c>
      <c r="E72" s="61">
        <v>1</v>
      </c>
      <c r="F72" s="62">
        <v>115</v>
      </c>
      <c r="G72" s="61">
        <v>0</v>
      </c>
      <c r="H72" s="61">
        <v>11</v>
      </c>
      <c r="I72" s="63">
        <v>1</v>
      </c>
      <c r="J72" s="310">
        <v>41225</v>
      </c>
      <c r="K72" s="63">
        <v>1</v>
      </c>
      <c r="L72" s="601"/>
      <c r="M72" s="599">
        <v>0.31506849315068491</v>
      </c>
    </row>
    <row r="73" spans="2:13" ht="12.95" customHeight="1" x14ac:dyDescent="0.25">
      <c r="B73" s="600">
        <v>4</v>
      </c>
      <c r="C73" s="310">
        <v>39398</v>
      </c>
      <c r="D73" s="588" t="s">
        <v>22</v>
      </c>
      <c r="E73" s="61">
        <v>2</v>
      </c>
      <c r="F73" s="62">
        <v>142</v>
      </c>
      <c r="G73" s="61">
        <v>1</v>
      </c>
      <c r="H73" s="61">
        <v>10</v>
      </c>
      <c r="I73" s="63">
        <v>0.9</v>
      </c>
      <c r="J73" s="310">
        <v>41225</v>
      </c>
      <c r="K73" s="64">
        <v>0.9</v>
      </c>
      <c r="L73" s="2885"/>
      <c r="M73" s="2886"/>
    </row>
    <row r="74" spans="2:13" ht="12.95" customHeight="1" x14ac:dyDescent="0.25">
      <c r="B74" s="600">
        <v>6</v>
      </c>
      <c r="C74" s="310">
        <v>39398</v>
      </c>
      <c r="D74" s="588" t="s">
        <v>22</v>
      </c>
      <c r="E74" s="61">
        <v>3</v>
      </c>
      <c r="F74" s="62">
        <v>168</v>
      </c>
      <c r="G74" s="61">
        <v>1</v>
      </c>
      <c r="H74" s="61">
        <v>9</v>
      </c>
      <c r="I74" s="63">
        <v>0.88888888888888884</v>
      </c>
      <c r="J74" s="310">
        <v>41225</v>
      </c>
      <c r="K74" s="64">
        <v>0.79999999999999993</v>
      </c>
      <c r="L74" s="2887"/>
      <c r="M74" s="2886"/>
    </row>
    <row r="75" spans="2:13" ht="12.95" customHeight="1" x14ac:dyDescent="0.25">
      <c r="B75" s="600">
        <v>11</v>
      </c>
      <c r="C75" s="310">
        <v>39398</v>
      </c>
      <c r="D75" s="588" t="s">
        <v>22</v>
      </c>
      <c r="E75" s="61">
        <v>4</v>
      </c>
      <c r="F75" s="62">
        <v>414</v>
      </c>
      <c r="G75" s="61">
        <v>1</v>
      </c>
      <c r="H75" s="61">
        <v>8</v>
      </c>
      <c r="I75" s="63">
        <v>0.875</v>
      </c>
      <c r="J75" s="310">
        <v>41225</v>
      </c>
      <c r="K75" s="64">
        <v>0.7</v>
      </c>
      <c r="L75" s="2887"/>
      <c r="M75" s="2886"/>
    </row>
    <row r="76" spans="2:13" ht="12.95" customHeight="1" x14ac:dyDescent="0.25">
      <c r="B76" s="600">
        <v>3</v>
      </c>
      <c r="C76" s="310">
        <v>39398</v>
      </c>
      <c r="D76" s="588" t="s">
        <v>22</v>
      </c>
      <c r="E76" s="61">
        <v>5</v>
      </c>
      <c r="F76" s="62">
        <v>1221</v>
      </c>
      <c r="G76" s="61">
        <v>1</v>
      </c>
      <c r="H76" s="61">
        <v>7</v>
      </c>
      <c r="I76" s="63">
        <v>0.8571428571428571</v>
      </c>
      <c r="J76" s="310">
        <v>41225</v>
      </c>
      <c r="K76" s="64">
        <v>0.6</v>
      </c>
      <c r="L76" s="2887"/>
      <c r="M76" s="2886"/>
    </row>
    <row r="77" spans="2:13" ht="12.95" customHeight="1" x14ac:dyDescent="0.25">
      <c r="B77" s="600">
        <v>9</v>
      </c>
      <c r="C77" s="310">
        <v>39398</v>
      </c>
      <c r="D77" s="587" t="s">
        <v>47</v>
      </c>
      <c r="E77" s="61">
        <v>6</v>
      </c>
      <c r="F77" s="62">
        <v>1615</v>
      </c>
      <c r="G77" s="61">
        <v>0</v>
      </c>
      <c r="H77" s="61">
        <v>6</v>
      </c>
      <c r="I77" s="63">
        <v>1</v>
      </c>
      <c r="J77" s="310">
        <v>41225</v>
      </c>
      <c r="K77" s="64">
        <v>0.6</v>
      </c>
      <c r="L77" s="2887"/>
      <c r="M77" s="2886"/>
    </row>
    <row r="78" spans="2:13" ht="12.95" customHeight="1" x14ac:dyDescent="0.25">
      <c r="B78" s="600">
        <v>8</v>
      </c>
      <c r="C78" s="310">
        <v>39398</v>
      </c>
      <c r="D78" s="587" t="s">
        <v>47</v>
      </c>
      <c r="E78" s="61">
        <v>7</v>
      </c>
      <c r="F78" s="62">
        <v>1631</v>
      </c>
      <c r="G78" s="61">
        <v>0</v>
      </c>
      <c r="H78" s="61">
        <v>5</v>
      </c>
      <c r="I78" s="63">
        <v>1</v>
      </c>
      <c r="J78" s="310">
        <v>41225</v>
      </c>
      <c r="K78" s="64">
        <v>0.6</v>
      </c>
      <c r="L78" s="2887"/>
      <c r="M78" s="2886"/>
    </row>
    <row r="79" spans="2:13" ht="12.95" customHeight="1" x14ac:dyDescent="0.25">
      <c r="B79" s="600">
        <v>2</v>
      </c>
      <c r="C79" s="310">
        <v>39398</v>
      </c>
      <c r="D79" s="598" t="s">
        <v>47</v>
      </c>
      <c r="E79" s="61">
        <v>8</v>
      </c>
      <c r="F79" s="62">
        <v>1772</v>
      </c>
      <c r="G79" s="61">
        <v>0</v>
      </c>
      <c r="H79" s="61">
        <v>4</v>
      </c>
      <c r="I79" s="63">
        <v>1</v>
      </c>
      <c r="J79" s="310">
        <v>41225</v>
      </c>
      <c r="K79" s="64">
        <v>0.6</v>
      </c>
      <c r="L79" s="2887"/>
      <c r="M79" s="2886"/>
    </row>
    <row r="80" spans="2:13" ht="12.95" customHeight="1" x14ac:dyDescent="0.25">
      <c r="B80" s="600">
        <v>7</v>
      </c>
      <c r="C80" s="310">
        <v>39398</v>
      </c>
      <c r="D80" s="588" t="s">
        <v>22</v>
      </c>
      <c r="E80" s="61">
        <v>9</v>
      </c>
      <c r="F80" s="62">
        <v>1821</v>
      </c>
      <c r="G80" s="61">
        <v>1</v>
      </c>
      <c r="H80" s="61">
        <v>3</v>
      </c>
      <c r="I80" s="63">
        <v>0.66666666666666663</v>
      </c>
      <c r="J80" s="310">
        <v>41225</v>
      </c>
      <c r="K80" s="64">
        <v>0.39999999999999997</v>
      </c>
      <c r="L80" s="2887"/>
      <c r="M80" s="2886"/>
    </row>
    <row r="81" spans="2:13" ht="12.95" customHeight="1" x14ac:dyDescent="0.25">
      <c r="B81" s="600">
        <v>1</v>
      </c>
      <c r="C81" s="310">
        <v>39398</v>
      </c>
      <c r="D81" s="595" t="s">
        <v>45</v>
      </c>
      <c r="E81" s="61">
        <v>10</v>
      </c>
      <c r="F81" s="62">
        <v>1826</v>
      </c>
      <c r="G81" s="61">
        <v>0</v>
      </c>
      <c r="H81" s="61">
        <v>2</v>
      </c>
      <c r="I81" s="63">
        <v>1</v>
      </c>
      <c r="J81" s="310">
        <v>41225</v>
      </c>
      <c r="K81" s="709">
        <v>0.39999999999999997</v>
      </c>
      <c r="L81" s="2887"/>
      <c r="M81" s="2886"/>
    </row>
    <row r="82" spans="2:13" x14ac:dyDescent="0.25">
      <c r="B82" s="600">
        <v>5</v>
      </c>
      <c r="C82" s="310">
        <v>39398</v>
      </c>
      <c r="D82" s="595" t="s">
        <v>45</v>
      </c>
      <c r="E82" s="61">
        <v>11</v>
      </c>
      <c r="F82" s="62">
        <v>1826</v>
      </c>
      <c r="G82" s="61">
        <v>0</v>
      </c>
      <c r="H82" s="61">
        <v>1</v>
      </c>
      <c r="I82" s="63">
        <v>1</v>
      </c>
      <c r="J82" s="310">
        <v>41225</v>
      </c>
      <c r="K82" s="710">
        <v>0.39999999999999997</v>
      </c>
      <c r="L82" s="2886"/>
      <c r="M82" s="2886"/>
    </row>
    <row r="83" spans="2:13" x14ac:dyDescent="0.25">
      <c r="B83" s="574"/>
      <c r="C83" s="574"/>
      <c r="D83" s="574"/>
      <c r="E83" s="574"/>
      <c r="F83" s="574"/>
      <c r="G83" s="574"/>
      <c r="H83" s="574"/>
      <c r="I83" s="574"/>
      <c r="J83" s="574"/>
      <c r="K83" s="574"/>
      <c r="L83" s="574"/>
      <c r="M83" s="574"/>
    </row>
  </sheetData>
  <sheetProtection algorithmName="SHA-512" hashValue="dskjL4vlmETrBeovIx3cPf9Np6U8gJCxUJLPEO6pVAmiXbTo4ZGKsyxqFW3JCcDOu0Q9FF0VPtI0qwmbT6LpdA==" saltValue="LeiX3Qo+mfZwrBM9EQxA8Q==" spinCount="100000" sheet="1" objects="1" scenarios="1"/>
  <customSheetViews>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 ref="B68:M68"/>
    <mergeCell ref="G53:G55"/>
    <mergeCell ref="H53:H55"/>
    <mergeCell ref="I53:I55"/>
    <mergeCell ref="J53:J55"/>
    <mergeCell ref="K53:K55"/>
    <mergeCell ref="L53:L55"/>
    <mergeCell ref="B53:B55"/>
    <mergeCell ref="C53:C55"/>
    <mergeCell ref="D53:D55"/>
    <mergeCell ref="E53:E55"/>
    <mergeCell ref="F53:F55"/>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20:E20"/>
    <mergeCell ref="H20:M20"/>
    <mergeCell ref="B21:E21"/>
    <mergeCell ref="H21:M21"/>
    <mergeCell ref="B22:E22"/>
    <mergeCell ref="H22:M22"/>
    <mergeCell ref="B30:E30"/>
    <mergeCell ref="F29:M29"/>
    <mergeCell ref="F30:M30"/>
    <mergeCell ref="B23:E23"/>
    <mergeCell ref="H23:M23"/>
    <mergeCell ref="B28:E28"/>
    <mergeCell ref="F28:M28"/>
    <mergeCell ref="B29:E29"/>
  </mergeCells>
  <hyperlinks>
    <hyperlink ref="K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6"/>
  <dimension ref="A3:EE144"/>
  <sheetViews>
    <sheetView showGridLines="0" zoomScaleNormal="100" zoomScaleSheetLayoutView="100" workbookViewId="0"/>
  </sheetViews>
  <sheetFormatPr defaultColWidth="9.140625" defaultRowHeight="15" x14ac:dyDescent="0.25"/>
  <cols>
    <col min="1" max="1" width="3.85546875" style="666" customWidth="1"/>
    <col min="2" max="2" width="5.85546875" style="666" customWidth="1"/>
    <col min="3" max="135" width="1" style="666" customWidth="1"/>
    <col min="136" max="16384" width="9.140625" style="666"/>
  </cols>
  <sheetData>
    <row r="3" spans="2:132" ht="18" x14ac:dyDescent="0.25">
      <c r="B3" s="78" t="s">
        <v>1243</v>
      </c>
    </row>
    <row r="4" spans="2:132" x14ac:dyDescent="0.25">
      <c r="B4" s="353" t="s">
        <v>725</v>
      </c>
    </row>
    <row r="7" spans="2:132" ht="15.75" x14ac:dyDescent="0.25">
      <c r="B7" s="664" t="s">
        <v>988</v>
      </c>
      <c r="C7" s="643"/>
      <c r="D7" s="664"/>
      <c r="E7" s="664"/>
      <c r="F7" s="643"/>
      <c r="G7" s="643"/>
      <c r="H7" s="643"/>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DA7" s="671"/>
      <c r="DB7" s="177"/>
      <c r="DC7" s="177"/>
    </row>
    <row r="8" spans="2:132" x14ac:dyDescent="0.25">
      <c r="B8" s="1846" t="s">
        <v>3569</v>
      </c>
      <c r="C8" s="806"/>
      <c r="D8" s="805"/>
      <c r="E8" s="805"/>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6"/>
      <c r="BC8" s="806"/>
      <c r="BD8" s="806"/>
      <c r="BE8" s="806"/>
      <c r="BF8" s="806"/>
      <c r="BG8" s="806"/>
      <c r="BH8" s="806"/>
      <c r="BI8" s="806"/>
      <c r="BJ8" s="806"/>
      <c r="BK8" s="806"/>
      <c r="BL8" s="806"/>
      <c r="BM8" s="806"/>
      <c r="BN8" s="806"/>
      <c r="BO8" s="806"/>
      <c r="BP8" s="806"/>
      <c r="BQ8" s="806"/>
      <c r="BR8" s="806"/>
      <c r="BS8" s="806"/>
      <c r="BT8" s="806"/>
      <c r="BU8" s="674"/>
      <c r="BV8" s="674"/>
      <c r="BW8" s="674"/>
      <c r="BX8" s="674"/>
      <c r="DA8" s="671" t="str">
        <f>Inhalt!$C$7</f>
        <v>V. OncoBox: L1.1.1 (211126)</v>
      </c>
      <c r="DB8" s="177"/>
      <c r="DC8" s="177"/>
    </row>
    <row r="9" spans="2:132" x14ac:dyDescent="0.25">
      <c r="DA9" s="671" t="str">
        <f>Inhalt!$C$8</f>
        <v>V. Spezifikation: L1.1.1 (211126)</v>
      </c>
      <c r="DB9" s="177"/>
      <c r="DC9" s="177"/>
    </row>
    <row r="10" spans="2:132" ht="29.25" customHeight="1" x14ac:dyDescent="0.25">
      <c r="DA10" s="2277" t="s">
        <v>1744</v>
      </c>
      <c r="DB10" s="2278"/>
      <c r="DC10" s="2278"/>
      <c r="DD10" s="2278"/>
      <c r="DE10" s="2278"/>
      <c r="DF10" s="2278"/>
      <c r="DG10" s="2278"/>
      <c r="DH10" s="2278"/>
      <c r="DI10" s="2278"/>
      <c r="DJ10" s="2278"/>
      <c r="DK10" s="2278"/>
      <c r="DL10" s="2278"/>
      <c r="DM10" s="2278"/>
      <c r="DN10" s="2278"/>
      <c r="DO10" s="2278"/>
      <c r="DP10" s="2278"/>
      <c r="DQ10" s="2278"/>
      <c r="DR10" s="2278"/>
      <c r="DS10" s="2278"/>
      <c r="DT10" s="2278"/>
      <c r="DU10" s="2278"/>
      <c r="DV10" s="2278"/>
      <c r="DW10" s="2278"/>
      <c r="DX10" s="2278"/>
      <c r="DY10" s="2278"/>
      <c r="DZ10" s="2278"/>
      <c r="EA10" s="2278"/>
      <c r="EB10" s="665"/>
    </row>
    <row r="11" spans="2:132" ht="14.25" customHeight="1" x14ac:dyDescent="0.25">
      <c r="I11" s="353"/>
      <c r="CW11" s="667"/>
      <c r="CX11" s="667"/>
      <c r="CY11" s="667"/>
      <c r="CZ11" s="667"/>
      <c r="DA11" s="667"/>
    </row>
    <row r="12" spans="2:132" ht="15" customHeight="1" x14ac:dyDescent="0.25">
      <c r="B12" s="2991" t="s">
        <v>899</v>
      </c>
      <c r="C12" s="2991"/>
      <c r="D12" s="2991"/>
      <c r="E12" s="2991"/>
      <c r="F12" s="2991"/>
      <c r="G12" s="2991"/>
      <c r="H12" s="2991"/>
      <c r="I12" s="2991"/>
      <c r="J12" s="2991"/>
      <c r="K12" s="2991"/>
      <c r="L12" s="2991"/>
      <c r="M12" s="2991"/>
      <c r="N12" s="2991"/>
      <c r="O12" s="707"/>
      <c r="P12" s="706"/>
      <c r="Q12" s="671" t="s">
        <v>921</v>
      </c>
      <c r="R12" s="826"/>
      <c r="S12" s="671"/>
      <c r="T12" s="671"/>
      <c r="U12" s="671"/>
      <c r="V12" s="671"/>
      <c r="W12" s="671"/>
      <c r="X12" s="671"/>
      <c r="Y12" s="803"/>
      <c r="Z12" s="803"/>
      <c r="AA12" s="803"/>
      <c r="AB12" s="803"/>
      <c r="AC12" s="803"/>
      <c r="AD12" s="803"/>
      <c r="AE12" s="803"/>
      <c r="AF12" s="803"/>
      <c r="AG12" s="803"/>
      <c r="AH12" s="803"/>
      <c r="AI12" s="707"/>
      <c r="AJ12" s="707"/>
      <c r="AK12" s="707"/>
      <c r="AL12" s="707"/>
      <c r="AM12" s="707"/>
      <c r="AN12" s="707"/>
      <c r="AO12" s="707"/>
      <c r="AP12" s="707"/>
      <c r="AQ12" s="707"/>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CW12" s="667"/>
      <c r="CX12" s="667"/>
      <c r="CY12" s="667"/>
      <c r="CZ12" s="667"/>
      <c r="DA12" s="667"/>
    </row>
    <row r="13" spans="2:132" x14ac:dyDescent="0.25">
      <c r="B13" s="825" t="s">
        <v>903</v>
      </c>
      <c r="C13" s="825"/>
      <c r="D13" s="825"/>
      <c r="E13" s="825"/>
      <c r="F13" s="825"/>
      <c r="G13" s="825"/>
      <c r="H13" s="825"/>
      <c r="I13" s="825"/>
      <c r="J13" s="826"/>
      <c r="K13" s="826"/>
      <c r="L13" s="826"/>
      <c r="M13" s="826"/>
      <c r="N13" s="826"/>
      <c r="O13" s="707"/>
      <c r="P13" s="707"/>
      <c r="Q13" s="930" t="s">
        <v>1103</v>
      </c>
      <c r="R13" s="930"/>
      <c r="S13" s="930"/>
      <c r="T13" s="930"/>
      <c r="U13" s="930"/>
      <c r="V13" s="931"/>
      <c r="W13" s="931"/>
      <c r="X13" s="930"/>
      <c r="Y13" s="932"/>
      <c r="Z13" s="932"/>
      <c r="AA13" s="932"/>
      <c r="AB13" s="932"/>
      <c r="AC13" s="932"/>
      <c r="AD13" s="932"/>
      <c r="AE13" s="932"/>
      <c r="AF13" s="932"/>
      <c r="AG13" s="933"/>
      <c r="AH13" s="933"/>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934"/>
      <c r="BI13" s="934"/>
      <c r="BJ13" s="934"/>
      <c r="BK13" s="934"/>
      <c r="BL13" s="934"/>
      <c r="BM13" s="934"/>
      <c r="BN13" s="707"/>
      <c r="BO13" s="707"/>
      <c r="BP13" s="707"/>
      <c r="BQ13" s="707"/>
      <c r="BR13" s="707"/>
      <c r="BS13" s="707"/>
      <c r="BT13" s="707"/>
      <c r="BU13" s="707"/>
      <c r="BV13" s="707"/>
      <c r="CW13" s="667"/>
      <c r="CX13" s="667"/>
      <c r="CY13" s="667"/>
      <c r="CZ13" s="667"/>
      <c r="DA13" s="667"/>
    </row>
    <row r="14" spans="2:132" x14ac:dyDescent="0.25">
      <c r="B14" s="825" t="s">
        <v>3570</v>
      </c>
      <c r="C14" s="825"/>
      <c r="D14" s="825"/>
      <c r="E14" s="825"/>
      <c r="F14" s="825"/>
      <c r="G14" s="825"/>
      <c r="H14" s="825"/>
      <c r="I14" s="825"/>
      <c r="J14" s="826"/>
      <c r="K14" s="826"/>
      <c r="L14" s="826"/>
      <c r="M14" s="826"/>
      <c r="N14" s="826"/>
      <c r="O14" s="707"/>
      <c r="P14" s="707"/>
      <c r="Q14" s="826" t="s">
        <v>900</v>
      </c>
      <c r="R14" s="826"/>
      <c r="S14" s="826"/>
      <c r="T14" s="826"/>
      <c r="U14" s="826"/>
      <c r="V14" s="800"/>
      <c r="W14" s="800"/>
      <c r="X14" s="826"/>
      <c r="Y14" s="804"/>
      <c r="Z14" s="804"/>
      <c r="AA14" s="804"/>
      <c r="AB14" s="804"/>
      <c r="AC14" s="804"/>
      <c r="AD14" s="804"/>
      <c r="AE14" s="804"/>
      <c r="AF14" s="804"/>
      <c r="AG14" s="803"/>
      <c r="AH14" s="803"/>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CW14" s="667"/>
      <c r="CX14" s="667"/>
      <c r="CY14" s="667"/>
      <c r="CZ14" s="667"/>
      <c r="DA14" s="667"/>
    </row>
    <row r="15" spans="2:132" x14ac:dyDescent="0.25">
      <c r="B15" s="741" t="s">
        <v>901</v>
      </c>
      <c r="C15" s="825"/>
      <c r="D15" s="825"/>
      <c r="E15" s="825"/>
      <c r="F15" s="825"/>
      <c r="G15" s="825"/>
      <c r="H15" s="825"/>
      <c r="I15" s="825"/>
      <c r="J15" s="826"/>
      <c r="K15" s="826"/>
      <c r="L15" s="826"/>
      <c r="M15" s="826"/>
      <c r="N15" s="826"/>
      <c r="O15" s="707"/>
      <c r="P15" s="707"/>
      <c r="Q15" s="826" t="s">
        <v>902</v>
      </c>
      <c r="R15" s="826"/>
      <c r="S15" s="826"/>
      <c r="T15" s="826"/>
      <c r="U15" s="826"/>
      <c r="V15" s="800"/>
      <c r="W15" s="800"/>
      <c r="X15" s="826"/>
      <c r="Y15" s="804"/>
      <c r="Z15" s="804"/>
      <c r="AA15" s="804"/>
      <c r="AB15" s="804"/>
      <c r="AC15" s="804"/>
      <c r="AD15" s="804"/>
      <c r="AE15" s="804"/>
      <c r="AF15" s="804"/>
      <c r="AG15" s="803"/>
      <c r="AH15" s="803"/>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CW15" s="667"/>
      <c r="CX15" s="667"/>
      <c r="CY15" s="667"/>
      <c r="CZ15" s="667"/>
      <c r="DA15" s="667"/>
    </row>
    <row r="16" spans="2:132" x14ac:dyDescent="0.25">
      <c r="C16" s="676"/>
      <c r="D16" s="676"/>
      <c r="E16" s="676"/>
      <c r="F16" s="676"/>
      <c r="G16" s="676"/>
      <c r="H16" s="676"/>
      <c r="I16" s="675"/>
      <c r="V16" s="177"/>
      <c r="W16" s="177"/>
      <c r="Y16" s="177"/>
      <c r="Z16" s="177"/>
      <c r="AA16" s="177"/>
      <c r="AB16" s="177"/>
      <c r="AC16" s="177"/>
      <c r="AD16" s="177"/>
      <c r="AE16" s="177"/>
      <c r="AF16" s="177"/>
      <c r="CW16" s="667"/>
      <c r="CX16" s="667"/>
      <c r="CY16" s="667"/>
      <c r="CZ16" s="667"/>
      <c r="DA16" s="667"/>
    </row>
    <row r="17" spans="1:135" ht="3" customHeight="1" x14ac:dyDescent="0.25">
      <c r="J17" s="677"/>
      <c r="V17" s="177"/>
      <c r="W17" s="177"/>
      <c r="Y17" s="177"/>
      <c r="Z17" s="177"/>
      <c r="AA17" s="177"/>
      <c r="AB17" s="177"/>
      <c r="AC17" s="177"/>
      <c r="AD17" s="177"/>
      <c r="AE17" s="177"/>
      <c r="AF17" s="177"/>
      <c r="CW17" s="667"/>
      <c r="CX17" s="667"/>
      <c r="CY17" s="667"/>
      <c r="CZ17" s="667"/>
      <c r="DA17" s="667"/>
    </row>
    <row r="18" spans="1:135" ht="3" customHeight="1" x14ac:dyDescent="0.25">
      <c r="A18" s="2982" t="s">
        <v>917</v>
      </c>
      <c r="B18" s="2952">
        <v>100</v>
      </c>
      <c r="C18" s="648"/>
      <c r="D18" s="649"/>
      <c r="E18" s="649"/>
      <c r="F18" s="649"/>
      <c r="G18" s="649"/>
      <c r="H18" s="649"/>
      <c r="I18" s="650"/>
      <c r="J18" s="651"/>
      <c r="K18" s="651"/>
      <c r="L18" s="678"/>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678"/>
      <c r="CQ18" s="678"/>
      <c r="CR18" s="678"/>
      <c r="CS18" s="678"/>
      <c r="CT18" s="678"/>
      <c r="CU18" s="678"/>
      <c r="CV18" s="678"/>
      <c r="CW18" s="678"/>
      <c r="CX18" s="678"/>
      <c r="CY18" s="678"/>
      <c r="CZ18" s="678"/>
      <c r="DA18" s="678"/>
      <c r="DB18" s="678"/>
      <c r="DC18" s="678"/>
      <c r="DD18" s="678"/>
      <c r="DE18" s="678"/>
      <c r="DF18" s="678"/>
      <c r="DG18" s="678"/>
      <c r="DH18" s="678"/>
      <c r="DI18" s="678"/>
      <c r="DJ18" s="678"/>
      <c r="DK18" s="678"/>
      <c r="DL18" s="678"/>
      <c r="DM18" s="678"/>
      <c r="DN18" s="678"/>
      <c r="DO18" s="678"/>
      <c r="DP18" s="678"/>
      <c r="DQ18" s="678"/>
      <c r="DR18" s="678"/>
      <c r="DS18" s="667"/>
      <c r="DT18" s="667"/>
      <c r="DU18" s="667"/>
      <c r="DV18" s="667"/>
      <c r="DW18" s="667"/>
      <c r="DX18" s="667"/>
      <c r="DY18" s="667"/>
      <c r="DZ18" s="667"/>
      <c r="EA18" s="667"/>
      <c r="EB18" s="667"/>
      <c r="EC18" s="667"/>
      <c r="ED18" s="667"/>
      <c r="EE18" s="667"/>
    </row>
    <row r="19" spans="1:135" ht="3" customHeight="1" x14ac:dyDescent="0.25">
      <c r="A19" s="2982"/>
      <c r="B19" s="2953"/>
      <c r="C19" s="679"/>
      <c r="D19" s="680"/>
      <c r="E19" s="680"/>
      <c r="F19" s="680"/>
      <c r="G19" s="680"/>
      <c r="H19" s="680"/>
      <c r="I19" s="678"/>
      <c r="J19" s="678"/>
      <c r="K19" s="681"/>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c r="DQ19" s="678"/>
      <c r="DR19" s="678"/>
      <c r="DS19" s="667"/>
      <c r="DT19" s="667"/>
      <c r="DU19" s="667"/>
      <c r="DV19" s="667"/>
      <c r="DW19" s="667"/>
      <c r="DX19" s="667"/>
      <c r="DY19" s="667"/>
      <c r="DZ19" s="667"/>
      <c r="EA19" s="667"/>
      <c r="EB19" s="667"/>
      <c r="EC19" s="667"/>
      <c r="ED19" s="667"/>
      <c r="EE19" s="667"/>
    </row>
    <row r="20" spans="1:135" ht="3" customHeight="1" x14ac:dyDescent="0.25">
      <c r="A20" s="2982"/>
      <c r="B20" s="2953"/>
      <c r="C20" s="679"/>
      <c r="D20" s="680"/>
      <c r="E20" s="680"/>
      <c r="F20" s="680"/>
      <c r="G20" s="680"/>
      <c r="H20" s="680"/>
      <c r="I20" s="678"/>
      <c r="J20" s="678"/>
      <c r="K20" s="681"/>
      <c r="L20" s="678"/>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678"/>
      <c r="CQ20" s="678"/>
      <c r="CR20" s="678"/>
      <c r="CS20" s="678"/>
      <c r="CT20" s="678"/>
      <c r="CU20" s="678"/>
      <c r="CV20" s="678"/>
      <c r="CW20" s="678"/>
      <c r="CX20" s="678"/>
      <c r="CY20" s="678"/>
      <c r="CZ20" s="678"/>
      <c r="DA20" s="678"/>
      <c r="DB20" s="678"/>
      <c r="DC20" s="678"/>
      <c r="DD20" s="678"/>
      <c r="DE20" s="678"/>
      <c r="DF20" s="678"/>
      <c r="DG20" s="678"/>
      <c r="DH20" s="678"/>
      <c r="DI20" s="678"/>
      <c r="DJ20" s="678"/>
      <c r="DK20" s="678"/>
      <c r="DL20" s="678"/>
      <c r="DM20" s="678"/>
      <c r="DN20" s="678"/>
      <c r="DO20" s="678"/>
      <c r="DP20" s="678"/>
      <c r="DQ20" s="678"/>
      <c r="DR20" s="678"/>
      <c r="DS20" s="667"/>
      <c r="DT20" s="667"/>
      <c r="DU20" s="667"/>
      <c r="DV20" s="667"/>
      <c r="DW20" s="667"/>
      <c r="DX20" s="667"/>
      <c r="DY20" s="667"/>
      <c r="DZ20" s="667"/>
      <c r="EA20" s="667"/>
      <c r="EB20" s="667"/>
      <c r="EC20" s="667"/>
      <c r="ED20" s="667"/>
      <c r="EE20" s="667"/>
    </row>
    <row r="21" spans="1:135" ht="3" customHeight="1" x14ac:dyDescent="0.25">
      <c r="A21" s="2982"/>
      <c r="B21" s="2953"/>
      <c r="C21" s="679"/>
      <c r="D21" s="680"/>
      <c r="E21" s="680"/>
      <c r="F21" s="680"/>
      <c r="G21" s="680"/>
      <c r="H21" s="680"/>
      <c r="I21" s="678"/>
      <c r="J21" s="678"/>
      <c r="K21" s="681"/>
      <c r="L21" s="678"/>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J21" s="678"/>
      <c r="DK21" s="678"/>
      <c r="DL21" s="667"/>
      <c r="DM21" s="667"/>
      <c r="DN21" s="678"/>
      <c r="DO21" s="678"/>
      <c r="DP21" s="678"/>
      <c r="DQ21" s="678"/>
      <c r="DR21" s="678"/>
      <c r="DS21" s="667"/>
      <c r="DT21" s="667"/>
      <c r="DU21" s="667"/>
      <c r="DV21" s="667"/>
      <c r="DW21" s="667"/>
      <c r="DX21" s="667"/>
      <c r="DY21" s="667"/>
      <c r="DZ21" s="667"/>
      <c r="EA21" s="667"/>
      <c r="EB21" s="667"/>
      <c r="EC21" s="667"/>
      <c r="ED21" s="667"/>
      <c r="EE21" s="667"/>
    </row>
    <row r="22" spans="1:135" ht="3" customHeight="1" x14ac:dyDescent="0.25">
      <c r="A22" s="2982"/>
      <c r="B22" s="2954"/>
      <c r="C22" s="679"/>
      <c r="D22" s="680"/>
      <c r="E22" s="680"/>
      <c r="F22" s="680"/>
      <c r="G22" s="680"/>
      <c r="H22" s="680"/>
      <c r="I22" s="678"/>
      <c r="J22" s="678"/>
      <c r="K22" s="681"/>
      <c r="L22" s="678"/>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J22" s="678"/>
      <c r="DK22" s="678"/>
      <c r="DL22" s="667"/>
      <c r="DM22" s="667"/>
      <c r="DN22" s="678"/>
      <c r="DO22" s="678"/>
      <c r="DP22" s="678"/>
      <c r="DQ22" s="678"/>
      <c r="DR22" s="678"/>
      <c r="DS22" s="667"/>
      <c r="DT22" s="667"/>
      <c r="DU22" s="667"/>
      <c r="DV22" s="667"/>
      <c r="DW22" s="667"/>
      <c r="DX22" s="667"/>
      <c r="DY22" s="667"/>
      <c r="DZ22" s="667"/>
      <c r="EA22" s="667"/>
      <c r="EB22" s="667"/>
      <c r="EC22" s="667"/>
      <c r="ED22" s="667"/>
      <c r="EE22" s="667"/>
    </row>
    <row r="23" spans="1:135" ht="3" customHeight="1" x14ac:dyDescent="0.25">
      <c r="A23" s="2982"/>
      <c r="B23" s="2952">
        <v>95</v>
      </c>
      <c r="C23" s="679"/>
      <c r="D23" s="680"/>
      <c r="E23" s="680"/>
      <c r="F23" s="680"/>
      <c r="G23" s="680"/>
      <c r="H23" s="680"/>
      <c r="I23" s="678"/>
      <c r="J23" s="678"/>
      <c r="K23" s="681"/>
      <c r="L23" s="678"/>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c r="DQ23" s="678"/>
      <c r="DR23" s="678"/>
      <c r="DS23" s="667"/>
      <c r="DT23" s="667"/>
      <c r="DU23" s="667"/>
      <c r="DV23" s="667"/>
      <c r="DW23" s="667"/>
      <c r="DX23" s="667"/>
      <c r="DY23" s="667"/>
      <c r="DZ23" s="667"/>
      <c r="EA23" s="667"/>
      <c r="EB23" s="667"/>
      <c r="EC23" s="667"/>
      <c r="ED23" s="667"/>
      <c r="EE23" s="667"/>
    </row>
    <row r="24" spans="1:135" ht="3" customHeight="1" x14ac:dyDescent="0.25">
      <c r="A24" s="2982"/>
      <c r="B24" s="2953"/>
      <c r="C24" s="679"/>
      <c r="D24" s="680"/>
      <c r="E24" s="680"/>
      <c r="F24" s="680"/>
      <c r="G24" s="680"/>
      <c r="H24" s="680"/>
      <c r="I24" s="678"/>
      <c r="J24" s="678"/>
      <c r="K24" s="681"/>
      <c r="L24" s="678"/>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c r="DQ24" s="678"/>
      <c r="DR24" s="678"/>
      <c r="DS24" s="667"/>
      <c r="DT24" s="667"/>
      <c r="DU24" s="667"/>
      <c r="DV24" s="667"/>
      <c r="DW24" s="667"/>
      <c r="DX24" s="667"/>
      <c r="DY24" s="667"/>
      <c r="DZ24" s="667"/>
      <c r="EA24" s="667"/>
      <c r="EB24" s="667"/>
      <c r="EC24" s="667"/>
      <c r="ED24" s="667"/>
      <c r="EE24" s="667"/>
    </row>
    <row r="25" spans="1:135" ht="3" customHeight="1" x14ac:dyDescent="0.25">
      <c r="A25" s="2982"/>
      <c r="B25" s="2953"/>
      <c r="C25" s="679"/>
      <c r="D25" s="680"/>
      <c r="E25" s="680"/>
      <c r="F25" s="680"/>
      <c r="G25" s="680"/>
      <c r="H25" s="680"/>
      <c r="I25" s="678"/>
      <c r="J25" s="678"/>
      <c r="K25" s="681"/>
      <c r="L25" s="678"/>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c r="DQ25" s="678"/>
      <c r="DR25" s="678"/>
      <c r="DS25" s="667"/>
      <c r="DT25" s="667"/>
      <c r="DU25" s="667"/>
      <c r="DV25" s="667"/>
      <c r="DW25" s="667"/>
      <c r="DX25" s="667"/>
      <c r="DY25" s="667"/>
      <c r="DZ25" s="667"/>
      <c r="EA25" s="667"/>
      <c r="EB25" s="667"/>
      <c r="EC25" s="667"/>
      <c r="ED25" s="667"/>
      <c r="EE25" s="667"/>
    </row>
    <row r="26" spans="1:135" ht="3" customHeight="1" x14ac:dyDescent="0.25">
      <c r="A26" s="2982"/>
      <c r="B26" s="2953"/>
      <c r="C26" s="679"/>
      <c r="D26" s="680"/>
      <c r="E26" s="680"/>
      <c r="F26" s="680"/>
      <c r="G26" s="680"/>
      <c r="H26" s="680"/>
      <c r="I26" s="678"/>
      <c r="J26" s="678"/>
      <c r="K26" s="681"/>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78"/>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c r="DQ26" s="678"/>
      <c r="DR26" s="678"/>
      <c r="DS26" s="667"/>
      <c r="DT26" s="667"/>
      <c r="DU26" s="667"/>
      <c r="DV26" s="667"/>
      <c r="DW26" s="667"/>
      <c r="DX26" s="667"/>
      <c r="DY26" s="667"/>
      <c r="DZ26" s="667"/>
      <c r="EA26" s="667"/>
      <c r="EB26" s="667"/>
      <c r="EC26" s="667"/>
      <c r="ED26" s="667"/>
      <c r="EE26" s="667"/>
    </row>
    <row r="27" spans="1:135" ht="3" customHeight="1" x14ac:dyDescent="0.25">
      <c r="A27" s="2982"/>
      <c r="B27" s="2954"/>
      <c r="C27" s="679"/>
      <c r="D27" s="680"/>
      <c r="E27" s="680"/>
      <c r="F27" s="680"/>
      <c r="G27" s="680"/>
      <c r="H27" s="680"/>
      <c r="I27" s="678"/>
      <c r="J27" s="678"/>
      <c r="K27" s="681"/>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67"/>
      <c r="DT27" s="667"/>
      <c r="DU27" s="667"/>
      <c r="DV27" s="667"/>
      <c r="DW27" s="667"/>
      <c r="DX27" s="667"/>
      <c r="DY27" s="667"/>
      <c r="DZ27" s="667"/>
      <c r="EA27" s="667"/>
      <c r="EB27" s="667"/>
      <c r="EC27" s="667"/>
      <c r="ED27" s="667"/>
      <c r="EE27" s="667"/>
    </row>
    <row r="28" spans="1:135" ht="3" customHeight="1" x14ac:dyDescent="0.25">
      <c r="A28" s="2982"/>
      <c r="B28" s="2952">
        <v>90</v>
      </c>
      <c r="C28" s="679"/>
      <c r="D28" s="680"/>
      <c r="E28" s="680"/>
      <c r="F28" s="680"/>
      <c r="G28" s="680"/>
      <c r="H28" s="680"/>
      <c r="I28" s="678"/>
      <c r="J28" s="678"/>
      <c r="K28" s="678"/>
      <c r="L28" s="650"/>
      <c r="M28" s="651"/>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78"/>
      <c r="DC28" s="678"/>
      <c r="DD28" s="678"/>
      <c r="DE28" s="678"/>
      <c r="DF28" s="678"/>
      <c r="DG28" s="678"/>
      <c r="DH28" s="678"/>
      <c r="DI28" s="678"/>
      <c r="DJ28" s="678"/>
      <c r="DK28" s="678"/>
      <c r="DL28" s="678"/>
      <c r="DM28" s="678"/>
      <c r="DN28" s="678"/>
      <c r="DO28" s="678"/>
      <c r="DP28" s="678"/>
      <c r="DQ28" s="678"/>
      <c r="DR28" s="678"/>
      <c r="DS28" s="667"/>
      <c r="DT28" s="667"/>
      <c r="DU28" s="667"/>
      <c r="DV28" s="667"/>
      <c r="DW28" s="667"/>
      <c r="DX28" s="667"/>
      <c r="DY28" s="667"/>
      <c r="DZ28" s="667"/>
      <c r="EA28" s="667"/>
      <c r="EB28" s="667"/>
      <c r="EC28" s="667"/>
      <c r="ED28" s="667"/>
      <c r="EE28" s="667"/>
    </row>
    <row r="29" spans="1:135" ht="3" customHeight="1" x14ac:dyDescent="0.25">
      <c r="A29" s="2982"/>
      <c r="B29" s="2953"/>
      <c r="C29" s="679"/>
      <c r="D29" s="680"/>
      <c r="E29" s="680"/>
      <c r="F29" s="680"/>
      <c r="G29" s="680"/>
      <c r="H29" s="680"/>
      <c r="I29" s="678"/>
      <c r="J29" s="678"/>
      <c r="K29" s="678"/>
      <c r="L29" s="678"/>
      <c r="M29" s="681"/>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78"/>
      <c r="DC29" s="678"/>
      <c r="DD29" s="678"/>
      <c r="DE29" s="678"/>
      <c r="DF29" s="678"/>
      <c r="DG29" s="678"/>
      <c r="DH29" s="678"/>
      <c r="DI29" s="678"/>
      <c r="DJ29" s="678"/>
      <c r="DK29" s="678"/>
      <c r="DL29" s="678"/>
      <c r="DM29" s="678"/>
      <c r="DN29" s="678"/>
      <c r="DO29" s="678"/>
      <c r="DP29" s="678"/>
      <c r="DQ29" s="678"/>
      <c r="DR29" s="678"/>
      <c r="DS29" s="667"/>
      <c r="DT29" s="667"/>
      <c r="DU29" s="667"/>
      <c r="DV29" s="667"/>
      <c r="DW29" s="667"/>
      <c r="DX29" s="667"/>
      <c r="DY29" s="667"/>
      <c r="DZ29" s="667"/>
      <c r="EA29" s="667"/>
      <c r="EB29" s="667"/>
      <c r="EC29" s="667"/>
      <c r="ED29" s="667"/>
      <c r="EE29" s="667"/>
    </row>
    <row r="30" spans="1:135" ht="3" customHeight="1" x14ac:dyDescent="0.25">
      <c r="A30" s="2982"/>
      <c r="B30" s="2953"/>
      <c r="C30" s="679"/>
      <c r="D30" s="680"/>
      <c r="E30" s="680"/>
      <c r="F30" s="680"/>
      <c r="G30" s="680"/>
      <c r="H30" s="680"/>
      <c r="I30" s="678"/>
      <c r="J30" s="678"/>
      <c r="K30" s="678"/>
      <c r="L30" s="678"/>
      <c r="M30" s="681"/>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67"/>
      <c r="DT30" s="667"/>
      <c r="DU30" s="667"/>
      <c r="DV30" s="667"/>
      <c r="DW30" s="667"/>
      <c r="DX30" s="667"/>
      <c r="DY30" s="667"/>
      <c r="DZ30" s="667"/>
      <c r="EA30" s="667"/>
      <c r="EB30" s="667"/>
      <c r="EC30" s="667"/>
      <c r="ED30" s="667"/>
      <c r="EE30" s="667"/>
    </row>
    <row r="31" spans="1:135" ht="3" customHeight="1" x14ac:dyDescent="0.25">
      <c r="A31" s="2982"/>
      <c r="B31" s="2953"/>
      <c r="C31" s="679"/>
      <c r="D31" s="680"/>
      <c r="E31" s="680"/>
      <c r="F31" s="680"/>
      <c r="G31" s="680"/>
      <c r="H31" s="680"/>
      <c r="I31" s="678"/>
      <c r="J31" s="678"/>
      <c r="K31" s="678"/>
      <c r="L31" s="678"/>
      <c r="M31" s="681"/>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67"/>
      <c r="DT31" s="667"/>
      <c r="DU31" s="667"/>
      <c r="DV31" s="667"/>
      <c r="DW31" s="667"/>
      <c r="DX31" s="667"/>
      <c r="DY31" s="667"/>
      <c r="DZ31" s="667"/>
      <c r="EA31" s="667"/>
      <c r="EB31" s="667"/>
      <c r="EC31" s="667"/>
      <c r="ED31" s="667"/>
      <c r="EE31" s="667"/>
    </row>
    <row r="32" spans="1:135" ht="3" customHeight="1" x14ac:dyDescent="0.25">
      <c r="A32" s="2982"/>
      <c r="B32" s="2954"/>
      <c r="C32" s="679"/>
      <c r="D32" s="680"/>
      <c r="E32" s="680"/>
      <c r="F32" s="680"/>
      <c r="G32" s="680"/>
      <c r="H32" s="680"/>
      <c r="I32" s="678"/>
      <c r="J32" s="678"/>
      <c r="K32" s="678"/>
      <c r="L32" s="678"/>
      <c r="M32" s="681"/>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78"/>
      <c r="DC32" s="678"/>
      <c r="DD32" s="678"/>
      <c r="DE32" s="678"/>
      <c r="DF32" s="678"/>
      <c r="DG32" s="678"/>
      <c r="DH32" s="678"/>
      <c r="DI32" s="678"/>
      <c r="DJ32" s="678"/>
      <c r="DK32" s="678"/>
      <c r="DL32" s="678"/>
      <c r="DM32" s="678"/>
      <c r="DN32" s="678"/>
      <c r="DO32" s="678"/>
      <c r="DP32" s="678"/>
      <c r="DQ32" s="678"/>
      <c r="DR32" s="678"/>
      <c r="DS32" s="667"/>
      <c r="DT32" s="667"/>
      <c r="DU32" s="667"/>
      <c r="DV32" s="667"/>
      <c r="DW32" s="667"/>
      <c r="DX32" s="667"/>
      <c r="DY32" s="667"/>
      <c r="DZ32" s="667"/>
      <c r="EA32" s="667"/>
      <c r="EB32" s="667"/>
      <c r="EC32" s="667"/>
      <c r="ED32" s="667"/>
      <c r="EE32" s="667"/>
    </row>
    <row r="33" spans="1:135" ht="3" customHeight="1" x14ac:dyDescent="0.25">
      <c r="A33" s="2982"/>
      <c r="B33" s="2952">
        <v>85</v>
      </c>
      <c r="C33" s="679"/>
      <c r="D33" s="680"/>
      <c r="E33" s="680"/>
      <c r="F33" s="680"/>
      <c r="G33" s="680"/>
      <c r="H33" s="680"/>
      <c r="I33" s="678"/>
      <c r="J33" s="678"/>
      <c r="K33" s="678"/>
      <c r="L33" s="678"/>
      <c r="M33" s="681"/>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67"/>
      <c r="DT33" s="667"/>
      <c r="DU33" s="667"/>
      <c r="DV33" s="667"/>
      <c r="DW33" s="667"/>
      <c r="DX33" s="667"/>
      <c r="DY33" s="667"/>
      <c r="DZ33" s="667"/>
      <c r="EA33" s="667"/>
      <c r="EB33" s="667"/>
      <c r="EC33" s="667"/>
      <c r="ED33" s="667"/>
      <c r="EE33" s="667"/>
    </row>
    <row r="34" spans="1:135" ht="3" customHeight="1" x14ac:dyDescent="0.25">
      <c r="A34" s="2982"/>
      <c r="B34" s="2953"/>
      <c r="C34" s="679"/>
      <c r="D34" s="680"/>
      <c r="E34" s="680"/>
      <c r="F34" s="680"/>
      <c r="G34" s="680"/>
      <c r="H34" s="680"/>
      <c r="I34" s="678"/>
      <c r="J34" s="678"/>
      <c r="K34" s="678"/>
      <c r="L34" s="678"/>
      <c r="M34" s="681"/>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67"/>
      <c r="DT34" s="667"/>
      <c r="DU34" s="667"/>
      <c r="DV34" s="667"/>
      <c r="DW34" s="667"/>
      <c r="DX34" s="667"/>
      <c r="DY34" s="667"/>
      <c r="DZ34" s="667"/>
      <c r="EA34" s="667"/>
      <c r="EB34" s="667"/>
      <c r="EC34" s="667"/>
      <c r="ED34" s="667"/>
      <c r="EE34" s="667"/>
    </row>
    <row r="35" spans="1:135" ht="3" customHeight="1" x14ac:dyDescent="0.25">
      <c r="A35" s="2982"/>
      <c r="B35" s="2953"/>
      <c r="C35" s="679"/>
      <c r="D35" s="680"/>
      <c r="E35" s="680"/>
      <c r="F35" s="680"/>
      <c r="G35" s="680"/>
      <c r="H35" s="680"/>
      <c r="I35" s="678"/>
      <c r="J35" s="678"/>
      <c r="K35" s="678"/>
      <c r="L35" s="678"/>
      <c r="M35" s="681"/>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678"/>
      <c r="CB35" s="678"/>
      <c r="CC35" s="678"/>
      <c r="CD35" s="678"/>
      <c r="CE35" s="678"/>
      <c r="CF35" s="678"/>
      <c r="CG35" s="678"/>
      <c r="CH35" s="678"/>
      <c r="CI35" s="678"/>
      <c r="CJ35" s="678"/>
      <c r="CK35" s="678"/>
      <c r="CL35" s="678"/>
      <c r="CM35" s="678"/>
      <c r="CN35" s="678"/>
      <c r="CO35" s="678"/>
      <c r="CP35" s="678"/>
      <c r="CQ35" s="678"/>
      <c r="CR35" s="678"/>
      <c r="CS35" s="678"/>
      <c r="CT35" s="678"/>
      <c r="CU35" s="678"/>
      <c r="CV35" s="678"/>
      <c r="CW35" s="678"/>
      <c r="CX35" s="678"/>
      <c r="CY35" s="678"/>
      <c r="CZ35" s="678"/>
      <c r="DA35" s="678"/>
      <c r="DB35" s="678"/>
      <c r="DC35" s="678"/>
      <c r="DD35" s="678"/>
      <c r="DE35" s="678"/>
      <c r="DF35" s="678"/>
      <c r="DG35" s="678"/>
      <c r="DH35" s="678"/>
      <c r="DI35" s="678"/>
      <c r="DJ35" s="678"/>
      <c r="DK35" s="678"/>
      <c r="DL35" s="678"/>
      <c r="DM35" s="678"/>
      <c r="DN35" s="678"/>
      <c r="DO35" s="678"/>
      <c r="DP35" s="678"/>
      <c r="DQ35" s="678"/>
      <c r="DR35" s="678"/>
      <c r="DS35" s="667"/>
      <c r="DT35" s="667"/>
      <c r="DU35" s="667"/>
      <c r="DV35" s="667"/>
      <c r="DW35" s="667"/>
      <c r="DX35" s="667"/>
      <c r="DY35" s="667"/>
      <c r="DZ35" s="667"/>
      <c r="EA35" s="667"/>
      <c r="EB35" s="667"/>
      <c r="EC35" s="667"/>
      <c r="ED35" s="667"/>
      <c r="EE35" s="667"/>
    </row>
    <row r="36" spans="1:135" ht="3" customHeight="1" x14ac:dyDescent="0.25">
      <c r="A36" s="2982"/>
      <c r="B36" s="2953"/>
      <c r="C36" s="679"/>
      <c r="D36" s="680"/>
      <c r="E36" s="680"/>
      <c r="F36" s="680"/>
      <c r="G36" s="680"/>
      <c r="H36" s="680"/>
      <c r="I36" s="678"/>
      <c r="J36" s="678"/>
      <c r="K36" s="678"/>
      <c r="L36" s="678"/>
      <c r="M36" s="681"/>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8"/>
      <c r="DC36" s="678"/>
      <c r="DD36" s="678"/>
      <c r="DE36" s="678"/>
      <c r="DF36" s="678"/>
      <c r="DG36" s="678"/>
      <c r="DH36" s="678"/>
      <c r="DI36" s="678"/>
      <c r="DJ36" s="678"/>
      <c r="DK36" s="678"/>
      <c r="DL36" s="678"/>
      <c r="DM36" s="678"/>
      <c r="DN36" s="678"/>
      <c r="DO36" s="678"/>
      <c r="DP36" s="678"/>
      <c r="DQ36" s="678"/>
      <c r="DR36" s="678"/>
      <c r="DS36" s="667"/>
      <c r="DT36" s="667"/>
      <c r="DU36" s="667"/>
      <c r="DV36" s="667"/>
      <c r="DW36" s="667"/>
      <c r="DX36" s="667"/>
      <c r="DY36" s="667"/>
      <c r="DZ36" s="667"/>
      <c r="EA36" s="667"/>
      <c r="EB36" s="667"/>
      <c r="EC36" s="667"/>
      <c r="ED36" s="667"/>
      <c r="EE36" s="667"/>
    </row>
    <row r="37" spans="1:135" ht="3" customHeight="1" x14ac:dyDescent="0.25">
      <c r="A37" s="2982"/>
      <c r="B37" s="2954"/>
      <c r="C37" s="679"/>
      <c r="D37" s="680"/>
      <c r="E37" s="680"/>
      <c r="F37" s="680"/>
      <c r="G37" s="680"/>
      <c r="H37" s="680"/>
      <c r="I37" s="678"/>
      <c r="J37" s="678"/>
      <c r="K37" s="678"/>
      <c r="L37" s="678"/>
      <c r="M37" s="681"/>
      <c r="N37" s="682"/>
      <c r="O37" s="682"/>
      <c r="P37" s="682"/>
      <c r="Q37" s="682"/>
      <c r="R37" s="682"/>
      <c r="S37" s="682"/>
      <c r="T37" s="682"/>
      <c r="U37" s="682"/>
      <c r="V37" s="682"/>
      <c r="W37" s="682"/>
      <c r="X37" s="682"/>
      <c r="Y37" s="682"/>
      <c r="Z37" s="682"/>
      <c r="AA37" s="682"/>
      <c r="AB37" s="682"/>
      <c r="AC37" s="682"/>
      <c r="AD37" s="682"/>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678"/>
      <c r="CB37" s="678"/>
      <c r="CC37" s="678"/>
      <c r="CD37" s="678"/>
      <c r="CE37" s="678"/>
      <c r="CF37" s="678"/>
      <c r="CG37" s="678"/>
      <c r="CH37" s="678"/>
      <c r="CI37" s="678"/>
      <c r="CJ37" s="678"/>
      <c r="CK37" s="678"/>
      <c r="CL37" s="678"/>
      <c r="CM37" s="678"/>
      <c r="CN37" s="678"/>
      <c r="CO37" s="678"/>
      <c r="CP37" s="678"/>
      <c r="CQ37" s="678"/>
      <c r="CR37" s="678"/>
      <c r="CS37" s="678"/>
      <c r="CT37" s="678"/>
      <c r="CU37" s="678"/>
      <c r="CV37" s="678"/>
      <c r="CW37" s="678"/>
      <c r="CX37" s="678"/>
      <c r="CY37" s="678"/>
      <c r="CZ37" s="678"/>
      <c r="DA37" s="678"/>
      <c r="DB37" s="678"/>
      <c r="DC37" s="678"/>
      <c r="DD37" s="678"/>
      <c r="DE37" s="678"/>
      <c r="DF37" s="678"/>
      <c r="DG37" s="678"/>
      <c r="DH37" s="678"/>
      <c r="DI37" s="678"/>
      <c r="DJ37" s="678"/>
      <c r="DK37" s="678"/>
      <c r="DL37" s="678"/>
      <c r="DM37" s="678"/>
      <c r="DN37" s="678"/>
      <c r="DO37" s="678"/>
      <c r="DP37" s="678"/>
      <c r="DQ37" s="678"/>
      <c r="DR37" s="678"/>
      <c r="DS37" s="667"/>
      <c r="DT37" s="667"/>
      <c r="DU37" s="667"/>
      <c r="DV37" s="667"/>
      <c r="DW37" s="667"/>
      <c r="DX37" s="667"/>
      <c r="DY37" s="667"/>
      <c r="DZ37" s="667"/>
      <c r="EA37" s="667"/>
      <c r="EB37" s="667"/>
      <c r="EC37" s="667"/>
      <c r="ED37" s="667"/>
      <c r="EE37" s="667"/>
    </row>
    <row r="38" spans="1:135" ht="3" customHeight="1" x14ac:dyDescent="0.25">
      <c r="A38" s="2982"/>
      <c r="B38" s="2952">
        <v>80</v>
      </c>
      <c r="C38" s="679"/>
      <c r="D38" s="680"/>
      <c r="E38" s="680"/>
      <c r="F38" s="680"/>
      <c r="G38" s="680"/>
      <c r="H38" s="680"/>
      <c r="I38" s="678"/>
      <c r="J38" s="678"/>
      <c r="K38" s="678"/>
      <c r="L38" s="678"/>
      <c r="M38" s="678"/>
      <c r="N38" s="650"/>
      <c r="O38" s="650"/>
      <c r="P38" s="650"/>
      <c r="Q38" s="650"/>
      <c r="R38" s="650"/>
      <c r="S38" s="650"/>
      <c r="T38" s="650"/>
      <c r="U38" s="650"/>
      <c r="V38" s="650"/>
      <c r="W38" s="650"/>
      <c r="X38" s="650"/>
      <c r="Y38" s="650"/>
      <c r="Z38" s="650"/>
      <c r="AA38" s="650"/>
      <c r="AB38" s="650"/>
      <c r="AC38" s="650"/>
      <c r="AD38" s="651"/>
      <c r="AE38" s="683"/>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678"/>
      <c r="CB38" s="678"/>
      <c r="CC38" s="678"/>
      <c r="CD38" s="678"/>
      <c r="CE38" s="678"/>
      <c r="CF38" s="678"/>
      <c r="CG38" s="678"/>
      <c r="CH38" s="678"/>
      <c r="CI38" s="678"/>
      <c r="CJ38" s="678"/>
      <c r="CK38" s="678"/>
      <c r="CL38" s="678"/>
      <c r="CM38" s="678"/>
      <c r="CN38" s="678"/>
      <c r="CO38" s="678"/>
      <c r="CP38" s="678"/>
      <c r="CQ38" s="678"/>
      <c r="CR38" s="678"/>
      <c r="CS38" s="678"/>
      <c r="CT38" s="678"/>
      <c r="CU38" s="678"/>
      <c r="CV38" s="678"/>
      <c r="CW38" s="678"/>
      <c r="CX38" s="678"/>
      <c r="CY38" s="678"/>
      <c r="CZ38" s="678"/>
      <c r="DA38" s="678"/>
      <c r="DB38" s="678"/>
      <c r="DC38" s="678"/>
      <c r="DD38" s="678"/>
      <c r="DE38" s="678"/>
      <c r="DF38" s="678"/>
      <c r="DG38" s="678"/>
      <c r="DH38" s="678"/>
      <c r="DI38" s="678"/>
      <c r="DJ38" s="678"/>
      <c r="DK38" s="678"/>
      <c r="DL38" s="678"/>
      <c r="DM38" s="678"/>
      <c r="DN38" s="678"/>
      <c r="DO38" s="678"/>
      <c r="DP38" s="678"/>
      <c r="DQ38" s="678"/>
      <c r="DR38" s="678"/>
      <c r="DS38" s="667"/>
      <c r="DT38" s="667"/>
      <c r="DU38" s="667"/>
      <c r="DV38" s="667"/>
      <c r="DW38" s="667"/>
      <c r="DX38" s="667"/>
      <c r="DY38" s="667"/>
      <c r="DZ38" s="667"/>
      <c r="EA38" s="667"/>
      <c r="EB38" s="667"/>
      <c r="EC38" s="667"/>
      <c r="ED38" s="667"/>
      <c r="EE38" s="667"/>
    </row>
    <row r="39" spans="1:135" ht="3" customHeight="1" x14ac:dyDescent="0.25">
      <c r="A39" s="2982"/>
      <c r="B39" s="2953"/>
      <c r="C39" s="679"/>
      <c r="D39" s="680"/>
      <c r="E39" s="680"/>
      <c r="F39" s="680"/>
      <c r="G39" s="680"/>
      <c r="H39" s="680"/>
      <c r="I39" s="678"/>
      <c r="J39" s="678"/>
      <c r="K39" s="678"/>
      <c r="L39" s="678"/>
      <c r="M39" s="678"/>
      <c r="N39" s="678"/>
      <c r="O39" s="678"/>
      <c r="P39" s="678"/>
      <c r="Q39" s="678"/>
      <c r="R39" s="678"/>
      <c r="S39" s="678"/>
      <c r="T39" s="678"/>
      <c r="U39" s="678"/>
      <c r="V39" s="678"/>
      <c r="W39" s="678"/>
      <c r="X39" s="678"/>
      <c r="Y39" s="678"/>
      <c r="Z39" s="678"/>
      <c r="AA39" s="678"/>
      <c r="AB39" s="678"/>
      <c r="AC39" s="678"/>
      <c r="AD39" s="681"/>
      <c r="AE39" s="683"/>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c r="CA39" s="678"/>
      <c r="CB39" s="678"/>
      <c r="CC39" s="678"/>
      <c r="CD39" s="678"/>
      <c r="CE39" s="678"/>
      <c r="CF39" s="678"/>
      <c r="CG39" s="678"/>
      <c r="CH39" s="678"/>
      <c r="CI39" s="678"/>
      <c r="CJ39" s="678"/>
      <c r="CK39" s="678"/>
      <c r="CL39" s="678"/>
      <c r="CM39" s="678"/>
      <c r="CN39" s="678"/>
      <c r="CO39" s="678"/>
      <c r="CP39" s="678"/>
      <c r="CQ39" s="678"/>
      <c r="CR39" s="678"/>
      <c r="CS39" s="678"/>
      <c r="CT39" s="678"/>
      <c r="CU39" s="678"/>
      <c r="CV39" s="678"/>
      <c r="CW39" s="678"/>
      <c r="CX39" s="678"/>
      <c r="CY39" s="678"/>
      <c r="CZ39" s="678"/>
      <c r="DA39" s="678"/>
      <c r="DB39" s="678"/>
      <c r="DC39" s="678"/>
      <c r="DD39" s="678"/>
      <c r="DE39" s="678"/>
      <c r="DF39" s="678"/>
      <c r="DG39" s="678"/>
      <c r="DH39" s="678"/>
      <c r="DI39" s="678"/>
      <c r="DJ39" s="678"/>
      <c r="DK39" s="678"/>
      <c r="DL39" s="678"/>
      <c r="DM39" s="678"/>
      <c r="DN39" s="678"/>
      <c r="DO39" s="678"/>
      <c r="DP39" s="678"/>
      <c r="DQ39" s="678"/>
      <c r="DR39" s="678"/>
      <c r="DS39" s="667"/>
      <c r="DT39" s="667"/>
      <c r="DU39" s="667"/>
      <c r="DV39" s="667"/>
      <c r="DW39" s="667"/>
      <c r="DX39" s="667"/>
      <c r="DY39" s="667"/>
      <c r="DZ39" s="667"/>
      <c r="EA39" s="667"/>
      <c r="EB39" s="667"/>
      <c r="EC39" s="667"/>
      <c r="ED39" s="667"/>
      <c r="EE39" s="667"/>
    </row>
    <row r="40" spans="1:135" ht="3" customHeight="1" x14ac:dyDescent="0.25">
      <c r="A40" s="2982"/>
      <c r="B40" s="2953"/>
      <c r="C40" s="679"/>
      <c r="D40" s="680"/>
      <c r="E40" s="680"/>
      <c r="F40" s="680"/>
      <c r="G40" s="680"/>
      <c r="H40" s="680"/>
      <c r="I40" s="678"/>
      <c r="J40" s="678"/>
      <c r="K40" s="678"/>
      <c r="L40" s="678"/>
      <c r="M40" s="678"/>
      <c r="N40" s="678"/>
      <c r="O40" s="678"/>
      <c r="P40" s="678"/>
      <c r="Q40" s="678"/>
      <c r="R40" s="678"/>
      <c r="S40" s="678"/>
      <c r="T40" s="678"/>
      <c r="U40" s="678"/>
      <c r="V40" s="678"/>
      <c r="W40" s="678"/>
      <c r="X40" s="678"/>
      <c r="Y40" s="678"/>
      <c r="Z40" s="678"/>
      <c r="AA40" s="678"/>
      <c r="AB40" s="678"/>
      <c r="AC40" s="678"/>
      <c r="AD40" s="681"/>
      <c r="AE40" s="683"/>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67"/>
      <c r="DT40" s="667"/>
      <c r="DU40" s="667"/>
      <c r="DV40" s="667"/>
      <c r="DW40" s="667"/>
      <c r="DX40" s="667"/>
      <c r="DY40" s="667"/>
      <c r="DZ40" s="667"/>
      <c r="EA40" s="667"/>
      <c r="EB40" s="667"/>
      <c r="EC40" s="667"/>
      <c r="ED40" s="667"/>
      <c r="EE40" s="667"/>
    </row>
    <row r="41" spans="1:135" ht="3" customHeight="1" x14ac:dyDescent="0.25">
      <c r="A41" s="2982"/>
      <c r="B41" s="2953"/>
      <c r="C41" s="679"/>
      <c r="D41" s="680"/>
      <c r="E41" s="680"/>
      <c r="F41" s="680"/>
      <c r="G41" s="680"/>
      <c r="H41" s="680"/>
      <c r="I41" s="678"/>
      <c r="J41" s="678"/>
      <c r="K41" s="678"/>
      <c r="L41" s="678"/>
      <c r="M41" s="678"/>
      <c r="N41" s="678"/>
      <c r="O41" s="678"/>
      <c r="P41" s="678"/>
      <c r="Q41" s="678"/>
      <c r="R41" s="678"/>
      <c r="S41" s="678"/>
      <c r="T41" s="678"/>
      <c r="U41" s="678"/>
      <c r="V41" s="678"/>
      <c r="W41" s="678"/>
      <c r="X41" s="678"/>
      <c r="Y41" s="678"/>
      <c r="Z41" s="678"/>
      <c r="AA41" s="678"/>
      <c r="AB41" s="678"/>
      <c r="AC41" s="678"/>
      <c r="AD41" s="681"/>
      <c r="AE41" s="683"/>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78"/>
      <c r="DD41" s="678"/>
      <c r="DE41" s="678"/>
      <c r="DF41" s="678"/>
      <c r="DG41" s="678"/>
      <c r="DH41" s="678"/>
      <c r="DI41" s="678"/>
      <c r="DJ41" s="678"/>
      <c r="DK41" s="678"/>
      <c r="DL41" s="678"/>
      <c r="DM41" s="678"/>
      <c r="DN41" s="678"/>
      <c r="DO41" s="678"/>
      <c r="DP41" s="678"/>
      <c r="DQ41" s="678"/>
      <c r="DR41" s="678"/>
      <c r="DS41" s="667"/>
      <c r="DT41" s="667"/>
      <c r="DU41" s="667"/>
      <c r="DV41" s="667"/>
      <c r="DW41" s="667"/>
      <c r="DX41" s="667"/>
      <c r="DY41" s="667"/>
      <c r="DZ41" s="667"/>
      <c r="EA41" s="667"/>
      <c r="EB41" s="667"/>
      <c r="EC41" s="667"/>
      <c r="ED41" s="667"/>
      <c r="EE41" s="667"/>
    </row>
    <row r="42" spans="1:135" ht="3" customHeight="1" x14ac:dyDescent="0.25">
      <c r="A42" s="2982"/>
      <c r="B42" s="2954"/>
      <c r="C42" s="679"/>
      <c r="D42" s="680"/>
      <c r="E42" s="680"/>
      <c r="F42" s="680"/>
      <c r="G42" s="680"/>
      <c r="H42" s="680"/>
      <c r="I42" s="678"/>
      <c r="J42" s="678"/>
      <c r="K42" s="678"/>
      <c r="L42" s="678"/>
      <c r="M42" s="678"/>
      <c r="N42" s="678"/>
      <c r="O42" s="678"/>
      <c r="P42" s="678"/>
      <c r="Q42" s="678"/>
      <c r="R42" s="678"/>
      <c r="S42" s="678"/>
      <c r="T42" s="678"/>
      <c r="U42" s="678"/>
      <c r="V42" s="678"/>
      <c r="W42" s="678"/>
      <c r="X42" s="678"/>
      <c r="Y42" s="678"/>
      <c r="Z42" s="678"/>
      <c r="AA42" s="678"/>
      <c r="AB42" s="678"/>
      <c r="AC42" s="678"/>
      <c r="AD42" s="681"/>
      <c r="AE42" s="683"/>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8"/>
      <c r="CH42" s="678"/>
      <c r="CI42" s="678"/>
      <c r="CJ42" s="678"/>
      <c r="CK42" s="678"/>
      <c r="CL42" s="678"/>
      <c r="CM42" s="678"/>
      <c r="CN42" s="678"/>
      <c r="CO42" s="678"/>
      <c r="CP42" s="678"/>
      <c r="CQ42" s="678"/>
      <c r="CR42" s="678"/>
      <c r="CS42" s="678"/>
      <c r="CT42" s="678"/>
      <c r="CU42" s="678"/>
      <c r="CV42" s="678"/>
      <c r="CW42" s="678"/>
      <c r="CX42" s="678"/>
      <c r="CY42" s="678"/>
      <c r="CZ42" s="678"/>
      <c r="DA42" s="678"/>
      <c r="DB42" s="678"/>
      <c r="DC42" s="678"/>
      <c r="DD42" s="678"/>
      <c r="DE42" s="678"/>
      <c r="DF42" s="678"/>
      <c r="DG42" s="678"/>
      <c r="DH42" s="678"/>
      <c r="DI42" s="678"/>
      <c r="DJ42" s="678"/>
      <c r="DK42" s="678"/>
      <c r="DL42" s="678"/>
      <c r="DM42" s="678"/>
      <c r="DN42" s="678"/>
      <c r="DO42" s="678"/>
      <c r="DP42" s="678"/>
      <c r="DQ42" s="678"/>
      <c r="DR42" s="678"/>
      <c r="DS42" s="667"/>
      <c r="DT42" s="667"/>
      <c r="DU42" s="667"/>
      <c r="DV42" s="667"/>
      <c r="DW42" s="667"/>
      <c r="DX42" s="667"/>
      <c r="DY42" s="667"/>
      <c r="DZ42" s="667"/>
      <c r="EA42" s="667"/>
      <c r="EB42" s="667"/>
      <c r="EC42" s="667"/>
      <c r="ED42" s="667"/>
      <c r="EE42" s="667"/>
    </row>
    <row r="43" spans="1:135" ht="3" customHeight="1" x14ac:dyDescent="0.25">
      <c r="A43" s="2982"/>
      <c r="B43" s="2952">
        <v>75</v>
      </c>
      <c r="C43" s="679"/>
      <c r="D43" s="680"/>
      <c r="E43" s="680"/>
      <c r="F43" s="680"/>
      <c r="G43" s="680"/>
      <c r="H43" s="680"/>
      <c r="I43" s="678"/>
      <c r="J43" s="678"/>
      <c r="K43" s="678"/>
      <c r="L43" s="678"/>
      <c r="M43" s="678"/>
      <c r="N43" s="678"/>
      <c r="O43" s="678"/>
      <c r="P43" s="678"/>
      <c r="Q43" s="678"/>
      <c r="R43" s="678"/>
      <c r="S43" s="678"/>
      <c r="T43" s="678"/>
      <c r="U43" s="678"/>
      <c r="V43" s="678"/>
      <c r="W43" s="678"/>
      <c r="X43" s="678"/>
      <c r="Y43" s="678"/>
      <c r="Z43" s="678"/>
      <c r="AA43" s="678"/>
      <c r="AB43" s="678"/>
      <c r="AC43" s="678"/>
      <c r="AD43" s="681"/>
      <c r="AE43" s="683"/>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c r="BO43" s="678"/>
      <c r="BP43" s="678"/>
      <c r="BQ43" s="678"/>
      <c r="BR43" s="678"/>
      <c r="BS43" s="678"/>
      <c r="BT43" s="678"/>
      <c r="BU43" s="678"/>
      <c r="BV43" s="678"/>
      <c r="BW43" s="678"/>
      <c r="BX43" s="678"/>
      <c r="BY43" s="678"/>
      <c r="BZ43" s="678"/>
      <c r="CA43" s="678"/>
      <c r="CB43" s="678"/>
      <c r="CC43" s="678"/>
      <c r="CD43" s="678"/>
      <c r="CE43" s="678"/>
      <c r="CF43" s="678"/>
      <c r="CG43" s="678"/>
      <c r="CH43" s="678"/>
      <c r="CI43" s="678"/>
      <c r="CJ43" s="678"/>
      <c r="CK43" s="678"/>
      <c r="CL43" s="678"/>
      <c r="CM43" s="678"/>
      <c r="CN43" s="678"/>
      <c r="CO43" s="678"/>
      <c r="CP43" s="678"/>
      <c r="CQ43" s="678"/>
      <c r="CR43" s="678"/>
      <c r="CS43" s="678"/>
      <c r="CT43" s="678"/>
      <c r="CU43" s="678"/>
      <c r="CV43" s="678"/>
      <c r="CW43" s="678"/>
      <c r="CX43" s="678"/>
      <c r="CY43" s="678"/>
      <c r="CZ43" s="678"/>
      <c r="DA43" s="678"/>
      <c r="DB43" s="678"/>
      <c r="DC43" s="678"/>
      <c r="DD43" s="678"/>
      <c r="DE43" s="678"/>
      <c r="DF43" s="678"/>
      <c r="DG43" s="678"/>
      <c r="DH43" s="678"/>
      <c r="DI43" s="678"/>
      <c r="DJ43" s="678"/>
      <c r="DK43" s="678"/>
      <c r="DL43" s="678"/>
      <c r="DM43" s="678"/>
      <c r="DN43" s="678"/>
      <c r="DO43" s="678"/>
      <c r="DP43" s="678"/>
      <c r="DQ43" s="678"/>
      <c r="DR43" s="678"/>
      <c r="DS43" s="667"/>
      <c r="DT43" s="667"/>
      <c r="DU43" s="667"/>
      <c r="DV43" s="667"/>
      <c r="DW43" s="667"/>
      <c r="DX43" s="667"/>
      <c r="DY43" s="667"/>
      <c r="DZ43" s="667"/>
      <c r="EA43" s="667"/>
      <c r="EB43" s="667"/>
      <c r="EC43" s="667"/>
      <c r="ED43" s="667"/>
      <c r="EE43" s="667"/>
    </row>
    <row r="44" spans="1:135" ht="3" customHeight="1" x14ac:dyDescent="0.25">
      <c r="A44" s="2982"/>
      <c r="B44" s="2953"/>
      <c r="C44" s="679"/>
      <c r="D44" s="680"/>
      <c r="E44" s="680"/>
      <c r="F44" s="680"/>
      <c r="G44" s="680"/>
      <c r="H44" s="680"/>
      <c r="I44" s="678"/>
      <c r="J44" s="678"/>
      <c r="K44" s="678"/>
      <c r="L44" s="678"/>
      <c r="M44" s="678"/>
      <c r="N44" s="678"/>
      <c r="O44" s="678"/>
      <c r="P44" s="678"/>
      <c r="Q44" s="678"/>
      <c r="R44" s="678"/>
      <c r="S44" s="678"/>
      <c r="T44" s="678"/>
      <c r="U44" s="678"/>
      <c r="V44" s="678"/>
      <c r="W44" s="678"/>
      <c r="X44" s="678"/>
      <c r="Y44" s="678"/>
      <c r="Z44" s="678"/>
      <c r="AA44" s="678"/>
      <c r="AB44" s="678"/>
      <c r="AC44" s="678"/>
      <c r="AD44" s="681"/>
      <c r="AE44" s="683"/>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678"/>
      <c r="CB44" s="678"/>
      <c r="CC44" s="678"/>
      <c r="CD44" s="678"/>
      <c r="CE44" s="678"/>
      <c r="CF44" s="678"/>
      <c r="CG44" s="678"/>
      <c r="CH44" s="678"/>
      <c r="CI44" s="678"/>
      <c r="CJ44" s="678"/>
      <c r="CK44" s="678"/>
      <c r="CL44" s="678"/>
      <c r="CM44" s="678"/>
      <c r="CN44" s="678"/>
      <c r="CO44" s="678"/>
      <c r="CP44" s="678"/>
      <c r="CQ44" s="678"/>
      <c r="CR44" s="678"/>
      <c r="CS44" s="678"/>
      <c r="CT44" s="678"/>
      <c r="CU44" s="678"/>
      <c r="CV44" s="678"/>
      <c r="CW44" s="678"/>
      <c r="CX44" s="678"/>
      <c r="CY44" s="678"/>
      <c r="CZ44" s="678"/>
      <c r="DA44" s="678"/>
      <c r="DB44" s="678"/>
      <c r="DC44" s="678"/>
      <c r="DD44" s="678"/>
      <c r="DE44" s="678"/>
      <c r="DF44" s="678"/>
      <c r="DG44" s="678"/>
      <c r="DH44" s="678"/>
      <c r="DI44" s="678"/>
      <c r="DJ44" s="678"/>
      <c r="DK44" s="678"/>
      <c r="DL44" s="678"/>
      <c r="DM44" s="678"/>
      <c r="DN44" s="678"/>
      <c r="DO44" s="678"/>
      <c r="DP44" s="678"/>
      <c r="DQ44" s="678"/>
      <c r="DR44" s="678"/>
      <c r="DS44" s="667"/>
      <c r="DT44" s="667"/>
      <c r="DU44" s="667"/>
      <c r="DV44" s="667"/>
      <c r="DW44" s="667"/>
      <c r="DX44" s="667"/>
      <c r="DY44" s="667"/>
      <c r="DZ44" s="667"/>
      <c r="EA44" s="667"/>
      <c r="EB44" s="667"/>
      <c r="EC44" s="667"/>
      <c r="ED44" s="667"/>
      <c r="EE44" s="667"/>
    </row>
    <row r="45" spans="1:135" ht="3" customHeight="1" x14ac:dyDescent="0.25">
      <c r="A45" s="2982"/>
      <c r="B45" s="2953"/>
      <c r="C45" s="679"/>
      <c r="D45" s="680"/>
      <c r="E45" s="680"/>
      <c r="F45" s="680"/>
      <c r="G45" s="680"/>
      <c r="H45" s="680"/>
      <c r="I45" s="678"/>
      <c r="J45" s="678"/>
      <c r="K45" s="678"/>
      <c r="L45" s="678"/>
      <c r="M45" s="678"/>
      <c r="N45" s="678"/>
      <c r="O45" s="678"/>
      <c r="P45" s="678"/>
      <c r="Q45" s="678"/>
      <c r="R45" s="678"/>
      <c r="S45" s="678"/>
      <c r="T45" s="678"/>
      <c r="U45" s="678"/>
      <c r="V45" s="678"/>
      <c r="W45" s="678"/>
      <c r="X45" s="678"/>
      <c r="Y45" s="678"/>
      <c r="Z45" s="678"/>
      <c r="AA45" s="678"/>
      <c r="AB45" s="678"/>
      <c r="AC45" s="678"/>
      <c r="AD45" s="681"/>
      <c r="AE45" s="683"/>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67"/>
      <c r="DT45" s="667"/>
      <c r="DU45" s="667"/>
      <c r="DV45" s="667"/>
      <c r="DW45" s="667"/>
      <c r="DX45" s="667"/>
      <c r="DY45" s="667"/>
      <c r="DZ45" s="667"/>
      <c r="EA45" s="667"/>
      <c r="EB45" s="667"/>
      <c r="EC45" s="667"/>
      <c r="ED45" s="667"/>
      <c r="EE45" s="667"/>
    </row>
    <row r="46" spans="1:135" ht="3" customHeight="1" x14ac:dyDescent="0.25">
      <c r="A46" s="2982"/>
      <c r="B46" s="2953"/>
      <c r="C46" s="679"/>
      <c r="D46" s="680"/>
      <c r="E46" s="680"/>
      <c r="F46" s="680"/>
      <c r="G46" s="680"/>
      <c r="H46" s="680"/>
      <c r="I46" s="678"/>
      <c r="J46" s="678"/>
      <c r="K46" s="678"/>
      <c r="L46" s="678"/>
      <c r="M46" s="678"/>
      <c r="N46" s="678"/>
      <c r="O46" s="678"/>
      <c r="P46" s="678"/>
      <c r="Q46" s="678"/>
      <c r="R46" s="678"/>
      <c r="S46" s="678"/>
      <c r="T46" s="678"/>
      <c r="U46" s="678"/>
      <c r="V46" s="678"/>
      <c r="W46" s="678"/>
      <c r="X46" s="678"/>
      <c r="Y46" s="678"/>
      <c r="Z46" s="678"/>
      <c r="AA46" s="678"/>
      <c r="AB46" s="678"/>
      <c r="AC46" s="678"/>
      <c r="AD46" s="681"/>
      <c r="AE46" s="683"/>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78"/>
      <c r="DD46" s="678"/>
      <c r="DE46" s="678"/>
      <c r="DF46" s="678"/>
      <c r="DG46" s="678"/>
      <c r="DH46" s="678"/>
      <c r="DI46" s="678"/>
      <c r="DJ46" s="678"/>
      <c r="DK46" s="678"/>
      <c r="DL46" s="678"/>
      <c r="DM46" s="678"/>
      <c r="DN46" s="678"/>
      <c r="DO46" s="678"/>
      <c r="DP46" s="678"/>
      <c r="DQ46" s="678"/>
      <c r="DR46" s="678"/>
      <c r="DS46" s="667"/>
      <c r="DT46" s="667"/>
      <c r="DU46" s="667"/>
      <c r="DV46" s="667"/>
      <c r="DW46" s="667"/>
      <c r="DX46" s="667"/>
      <c r="DY46" s="667"/>
      <c r="DZ46" s="667"/>
      <c r="EA46" s="667"/>
      <c r="EB46" s="667"/>
      <c r="EC46" s="667"/>
      <c r="ED46" s="667"/>
      <c r="EE46" s="667"/>
    </row>
    <row r="47" spans="1:135" ht="3" customHeight="1" x14ac:dyDescent="0.25">
      <c r="A47" s="2982"/>
      <c r="B47" s="2954"/>
      <c r="C47" s="679"/>
      <c r="D47" s="680"/>
      <c r="E47" s="680"/>
      <c r="F47" s="680"/>
      <c r="G47" s="680"/>
      <c r="H47" s="680"/>
      <c r="I47" s="678"/>
      <c r="J47" s="678"/>
      <c r="K47" s="678"/>
      <c r="L47" s="678"/>
      <c r="M47" s="678"/>
      <c r="N47" s="678"/>
      <c r="O47" s="678"/>
      <c r="P47" s="678"/>
      <c r="Q47" s="678"/>
      <c r="R47" s="678"/>
      <c r="S47" s="678"/>
      <c r="T47" s="678"/>
      <c r="U47" s="678"/>
      <c r="V47" s="678"/>
      <c r="W47" s="678"/>
      <c r="X47" s="678"/>
      <c r="Y47" s="678"/>
      <c r="Z47" s="678"/>
      <c r="AA47" s="678"/>
      <c r="AB47" s="678"/>
      <c r="AC47" s="678"/>
      <c r="AD47" s="681"/>
      <c r="AE47" s="684"/>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78"/>
      <c r="CG47" s="678"/>
      <c r="CH47" s="678"/>
      <c r="CI47" s="678"/>
      <c r="CJ47" s="678"/>
      <c r="CK47" s="678"/>
      <c r="CL47" s="678"/>
      <c r="CM47" s="678"/>
      <c r="CN47" s="678"/>
      <c r="CO47" s="678"/>
      <c r="CP47" s="678"/>
      <c r="CQ47" s="678"/>
      <c r="CR47" s="678"/>
      <c r="CS47" s="678"/>
      <c r="CT47" s="678"/>
      <c r="CU47" s="678"/>
      <c r="CV47" s="678"/>
      <c r="CW47" s="678"/>
      <c r="CX47" s="678"/>
      <c r="CY47" s="678"/>
      <c r="CZ47" s="678"/>
      <c r="DA47" s="678"/>
      <c r="DB47" s="678"/>
      <c r="DC47" s="678"/>
      <c r="DD47" s="678"/>
      <c r="DE47" s="678"/>
      <c r="DF47" s="678"/>
      <c r="DG47" s="678"/>
      <c r="DH47" s="678"/>
      <c r="DI47" s="678"/>
      <c r="DJ47" s="678"/>
      <c r="DK47" s="678"/>
      <c r="DL47" s="678"/>
      <c r="DM47" s="678"/>
      <c r="DN47" s="678"/>
      <c r="DO47" s="678"/>
      <c r="DP47" s="678"/>
      <c r="DQ47" s="678"/>
      <c r="DR47" s="678"/>
      <c r="DS47" s="667"/>
      <c r="DT47" s="667"/>
      <c r="DU47" s="667"/>
      <c r="DV47" s="667"/>
      <c r="DW47" s="667"/>
      <c r="DX47" s="667"/>
      <c r="DY47" s="667"/>
      <c r="DZ47" s="667"/>
      <c r="EA47" s="667"/>
      <c r="EB47" s="667"/>
      <c r="EC47" s="667"/>
      <c r="ED47" s="667"/>
      <c r="EE47" s="667"/>
    </row>
    <row r="48" spans="1:135" ht="3" customHeight="1" x14ac:dyDescent="0.25">
      <c r="A48" s="2982"/>
      <c r="B48" s="2952">
        <v>70</v>
      </c>
      <c r="C48" s="679"/>
      <c r="D48" s="680"/>
      <c r="E48" s="680"/>
      <c r="F48" s="680"/>
      <c r="G48" s="680"/>
      <c r="H48" s="680"/>
      <c r="I48" s="678"/>
      <c r="J48" s="678"/>
      <c r="K48" s="678"/>
      <c r="L48" s="678"/>
      <c r="M48" s="678"/>
      <c r="N48" s="678"/>
      <c r="O48" s="678"/>
      <c r="P48" s="678"/>
      <c r="Q48" s="678"/>
      <c r="R48" s="678"/>
      <c r="S48" s="678"/>
      <c r="T48" s="678"/>
      <c r="U48" s="678"/>
      <c r="V48" s="678"/>
      <c r="W48" s="678"/>
      <c r="X48" s="678"/>
      <c r="Y48" s="678"/>
      <c r="Z48" s="678"/>
      <c r="AA48" s="678"/>
      <c r="AB48" s="678"/>
      <c r="AC48" s="678"/>
      <c r="AD48" s="678"/>
      <c r="AE48" s="650"/>
      <c r="AF48" s="650"/>
      <c r="AG48" s="650"/>
      <c r="AH48" s="650"/>
      <c r="AI48" s="650"/>
      <c r="AJ48" s="650"/>
      <c r="AK48" s="650"/>
      <c r="AL48" s="650"/>
      <c r="AM48" s="650"/>
      <c r="AN48" s="650"/>
      <c r="AO48" s="650"/>
      <c r="AP48" s="650"/>
      <c r="AQ48" s="650"/>
      <c r="AR48" s="650"/>
      <c r="AS48" s="650"/>
      <c r="AT48" s="650"/>
      <c r="AU48" s="650"/>
      <c r="AV48" s="650"/>
      <c r="AW48" s="650"/>
      <c r="AX48" s="650"/>
      <c r="AY48" s="650"/>
      <c r="AZ48" s="650"/>
      <c r="BA48" s="650"/>
      <c r="BB48" s="650"/>
      <c r="BC48" s="650"/>
      <c r="BD48" s="650"/>
      <c r="BE48" s="650"/>
      <c r="BF48" s="650"/>
      <c r="BG48" s="650"/>
      <c r="BH48" s="650"/>
      <c r="BI48" s="650"/>
      <c r="BJ48" s="650"/>
      <c r="BK48" s="650"/>
      <c r="BL48" s="650"/>
      <c r="BM48" s="650"/>
      <c r="BN48" s="650"/>
      <c r="BO48" s="650"/>
      <c r="BP48" s="650"/>
      <c r="BQ48" s="650"/>
      <c r="BR48" s="650"/>
      <c r="BS48" s="650"/>
      <c r="BT48" s="650"/>
      <c r="BU48" s="650"/>
      <c r="BV48" s="650"/>
      <c r="BW48" s="650"/>
      <c r="BX48" s="650"/>
      <c r="BY48" s="650"/>
      <c r="BZ48" s="650"/>
      <c r="CA48" s="650"/>
      <c r="CB48" s="650"/>
      <c r="CC48" s="650"/>
      <c r="CD48" s="650"/>
      <c r="CE48" s="650"/>
      <c r="CF48" s="683"/>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78"/>
      <c r="DD48" s="678"/>
      <c r="DE48" s="678"/>
      <c r="DF48" s="678"/>
      <c r="DG48" s="678"/>
      <c r="DH48" s="678"/>
      <c r="DI48" s="678"/>
      <c r="DJ48" s="678"/>
      <c r="DK48" s="678"/>
      <c r="DL48" s="678"/>
      <c r="DM48" s="678"/>
      <c r="DN48" s="678"/>
      <c r="DO48" s="678"/>
      <c r="DP48" s="678"/>
      <c r="DQ48" s="678"/>
      <c r="DR48" s="678"/>
      <c r="DS48" s="667"/>
      <c r="DT48" s="667"/>
      <c r="DU48" s="667"/>
      <c r="DV48" s="667"/>
      <c r="DW48" s="667"/>
      <c r="DX48" s="667"/>
      <c r="DY48" s="667"/>
      <c r="DZ48" s="667"/>
      <c r="EA48" s="667"/>
      <c r="EB48" s="667"/>
      <c r="EC48" s="667"/>
      <c r="ED48" s="667"/>
      <c r="EE48" s="667"/>
    </row>
    <row r="49" spans="1:135" ht="3" customHeight="1" x14ac:dyDescent="0.25">
      <c r="A49" s="2982"/>
      <c r="B49" s="2953"/>
      <c r="C49" s="679"/>
      <c r="D49" s="680"/>
      <c r="E49" s="680"/>
      <c r="F49" s="680"/>
      <c r="G49" s="680"/>
      <c r="H49" s="680"/>
      <c r="I49" s="678"/>
      <c r="J49" s="678"/>
      <c r="K49" s="678"/>
      <c r="L49" s="6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c r="CA49" s="678"/>
      <c r="CB49" s="678"/>
      <c r="CC49" s="678"/>
      <c r="CD49" s="678"/>
      <c r="CE49" s="678"/>
      <c r="CF49" s="683"/>
      <c r="CG49" s="678"/>
      <c r="CH49" s="678"/>
      <c r="CI49" s="678"/>
      <c r="CJ49" s="678"/>
      <c r="CK49" s="678"/>
      <c r="CL49" s="678"/>
      <c r="CM49" s="678"/>
      <c r="CN49" s="678"/>
      <c r="CO49" s="678"/>
      <c r="CP49" s="678"/>
      <c r="CQ49" s="678"/>
      <c r="CR49" s="678"/>
      <c r="CS49" s="678"/>
      <c r="CT49" s="678"/>
      <c r="CU49" s="678"/>
      <c r="CV49" s="678"/>
      <c r="CW49" s="678"/>
      <c r="CX49" s="678"/>
      <c r="CY49" s="678"/>
      <c r="CZ49" s="678"/>
      <c r="DA49" s="678"/>
      <c r="DB49" s="678"/>
      <c r="DC49" s="678"/>
      <c r="DD49" s="678"/>
      <c r="DE49" s="678"/>
      <c r="DF49" s="678"/>
      <c r="DG49" s="678"/>
      <c r="DH49" s="678"/>
      <c r="DI49" s="678"/>
      <c r="DJ49" s="678"/>
      <c r="DK49" s="678"/>
      <c r="DL49" s="678"/>
      <c r="DM49" s="678"/>
      <c r="DN49" s="678"/>
      <c r="DO49" s="678"/>
      <c r="DP49" s="678"/>
      <c r="DQ49" s="678"/>
      <c r="DR49" s="678"/>
      <c r="DS49" s="667"/>
      <c r="DT49" s="667"/>
      <c r="DU49" s="667"/>
      <c r="DV49" s="667"/>
      <c r="DW49" s="667"/>
      <c r="DX49" s="667"/>
      <c r="DY49" s="667"/>
      <c r="DZ49" s="667"/>
      <c r="EA49" s="667"/>
      <c r="EB49" s="667"/>
      <c r="EC49" s="667"/>
      <c r="ED49" s="667"/>
      <c r="EE49" s="667"/>
    </row>
    <row r="50" spans="1:135" ht="3" customHeight="1" x14ac:dyDescent="0.25">
      <c r="A50" s="2982"/>
      <c r="B50" s="2953"/>
      <c r="C50" s="679"/>
      <c r="D50" s="680"/>
      <c r="E50" s="680"/>
      <c r="F50" s="680"/>
      <c r="G50" s="680"/>
      <c r="H50" s="680"/>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83"/>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78"/>
      <c r="DD50" s="678"/>
      <c r="DE50" s="678"/>
      <c r="DF50" s="678"/>
      <c r="DG50" s="678"/>
      <c r="DH50" s="678"/>
      <c r="DI50" s="678"/>
      <c r="DJ50" s="678"/>
      <c r="DK50" s="678"/>
      <c r="DL50" s="678"/>
      <c r="DM50" s="678"/>
      <c r="DN50" s="678"/>
      <c r="DO50" s="678"/>
      <c r="DP50" s="678"/>
      <c r="DQ50" s="678"/>
      <c r="DR50" s="678"/>
      <c r="DS50" s="667"/>
      <c r="DT50" s="667"/>
      <c r="DU50" s="667"/>
      <c r="DV50" s="667"/>
      <c r="DW50" s="667"/>
      <c r="DX50" s="667"/>
      <c r="DY50" s="667"/>
      <c r="DZ50" s="667"/>
      <c r="EA50" s="667"/>
      <c r="EB50" s="667"/>
      <c r="EC50" s="667"/>
      <c r="ED50" s="667"/>
      <c r="EE50" s="667"/>
    </row>
    <row r="51" spans="1:135" ht="3" customHeight="1" x14ac:dyDescent="0.25">
      <c r="A51" s="2982"/>
      <c r="B51" s="2953"/>
      <c r="C51" s="679"/>
      <c r="D51" s="680"/>
      <c r="E51" s="680"/>
      <c r="F51" s="680"/>
      <c r="G51" s="680"/>
      <c r="H51" s="680"/>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A51" s="678"/>
      <c r="CB51" s="678"/>
      <c r="CC51" s="678"/>
      <c r="CD51" s="678"/>
      <c r="CE51" s="678"/>
      <c r="CF51" s="683"/>
      <c r="CG51" s="678"/>
      <c r="CH51" s="678"/>
      <c r="CI51" s="678"/>
      <c r="CJ51" s="678"/>
      <c r="CK51" s="678"/>
      <c r="CL51" s="678"/>
      <c r="CM51" s="678"/>
      <c r="CN51" s="678"/>
      <c r="CO51" s="678"/>
      <c r="CP51" s="678"/>
      <c r="CQ51" s="678"/>
      <c r="CR51" s="678"/>
      <c r="CS51" s="678"/>
      <c r="CT51" s="678"/>
      <c r="CU51" s="678"/>
      <c r="CV51" s="678"/>
      <c r="CW51" s="678"/>
      <c r="CX51" s="678"/>
      <c r="CY51" s="678"/>
      <c r="CZ51" s="678"/>
      <c r="DA51" s="678"/>
      <c r="DB51" s="678"/>
      <c r="DC51" s="678"/>
      <c r="DD51" s="678"/>
      <c r="DE51" s="678"/>
      <c r="DF51" s="678"/>
      <c r="DG51" s="678"/>
      <c r="DH51" s="678"/>
      <c r="DI51" s="678"/>
      <c r="DJ51" s="678"/>
      <c r="DK51" s="678"/>
      <c r="DL51" s="678"/>
      <c r="DM51" s="678"/>
      <c r="DN51" s="678"/>
      <c r="DO51" s="678"/>
      <c r="DP51" s="678"/>
      <c r="DQ51" s="678"/>
      <c r="DR51" s="678"/>
      <c r="DS51" s="667"/>
      <c r="DT51" s="667"/>
      <c r="DU51" s="667"/>
      <c r="DV51" s="667"/>
      <c r="DW51" s="667"/>
      <c r="DX51" s="667"/>
      <c r="DY51" s="667"/>
      <c r="DZ51" s="667"/>
      <c r="EA51" s="667"/>
      <c r="EB51" s="667"/>
      <c r="EC51" s="667"/>
      <c r="ED51" s="667"/>
      <c r="EE51" s="667"/>
    </row>
    <row r="52" spans="1:135" ht="3" customHeight="1" x14ac:dyDescent="0.25">
      <c r="A52" s="2982"/>
      <c r="B52" s="2954"/>
      <c r="C52" s="679"/>
      <c r="D52" s="680"/>
      <c r="E52" s="680"/>
      <c r="F52" s="680"/>
      <c r="G52" s="680"/>
      <c r="H52" s="680"/>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83"/>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678"/>
      <c r="DE52" s="678"/>
      <c r="DF52" s="678"/>
      <c r="DG52" s="678"/>
      <c r="DH52" s="678"/>
      <c r="DI52" s="678"/>
      <c r="DJ52" s="678"/>
      <c r="DK52" s="678"/>
      <c r="DL52" s="678"/>
      <c r="DM52" s="678"/>
      <c r="DN52" s="678"/>
      <c r="DO52" s="678"/>
      <c r="DP52" s="678"/>
      <c r="DQ52" s="678"/>
      <c r="DR52" s="678"/>
      <c r="DS52" s="667"/>
      <c r="DT52" s="667"/>
      <c r="DU52" s="667"/>
      <c r="DV52" s="667"/>
      <c r="DW52" s="667"/>
      <c r="DX52" s="667"/>
      <c r="DY52" s="667"/>
      <c r="DZ52" s="667"/>
      <c r="EA52" s="667"/>
      <c r="EB52" s="667"/>
      <c r="EC52" s="667"/>
      <c r="ED52" s="667"/>
      <c r="EE52" s="667"/>
    </row>
    <row r="53" spans="1:135" ht="3" customHeight="1" x14ac:dyDescent="0.25">
      <c r="A53" s="2982"/>
      <c r="B53" s="2952">
        <v>65</v>
      </c>
      <c r="C53" s="679"/>
      <c r="D53" s="680"/>
      <c r="E53" s="680"/>
      <c r="F53" s="680"/>
      <c r="G53" s="680"/>
      <c r="H53" s="680"/>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83"/>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678"/>
      <c r="DF53" s="678"/>
      <c r="DG53" s="678"/>
      <c r="DH53" s="678"/>
      <c r="DI53" s="678"/>
      <c r="DJ53" s="678"/>
      <c r="DK53" s="678"/>
      <c r="DL53" s="678"/>
      <c r="DM53" s="678"/>
      <c r="DN53" s="678"/>
      <c r="DO53" s="678"/>
      <c r="DP53" s="678"/>
      <c r="DQ53" s="678"/>
      <c r="DR53" s="678"/>
      <c r="DS53" s="667"/>
      <c r="DT53" s="667"/>
      <c r="DU53" s="667"/>
      <c r="DV53" s="667"/>
      <c r="DW53" s="667"/>
      <c r="DX53" s="667"/>
      <c r="DY53" s="667"/>
      <c r="DZ53" s="667"/>
      <c r="EA53" s="667"/>
      <c r="EB53" s="667"/>
      <c r="EC53" s="667"/>
      <c r="ED53" s="667"/>
      <c r="EE53" s="667"/>
    </row>
    <row r="54" spans="1:135" ht="3" customHeight="1" x14ac:dyDescent="0.25">
      <c r="A54" s="2982"/>
      <c r="B54" s="2953"/>
      <c r="C54" s="679"/>
      <c r="D54" s="680"/>
      <c r="E54" s="680"/>
      <c r="F54" s="680"/>
      <c r="G54" s="680"/>
      <c r="H54" s="680"/>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83"/>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c r="DQ54" s="678"/>
      <c r="DR54" s="678"/>
      <c r="DS54" s="667"/>
      <c r="DT54" s="667"/>
      <c r="DU54" s="667"/>
      <c r="DV54" s="667"/>
      <c r="DW54" s="667"/>
      <c r="DX54" s="667"/>
      <c r="DY54" s="667"/>
      <c r="DZ54" s="667"/>
      <c r="EA54" s="667"/>
      <c r="EB54" s="667"/>
      <c r="EC54" s="667"/>
      <c r="ED54" s="667"/>
      <c r="EE54" s="667"/>
    </row>
    <row r="55" spans="1:135" ht="3" customHeight="1" x14ac:dyDescent="0.25">
      <c r="A55" s="2982"/>
      <c r="B55" s="2953"/>
      <c r="C55" s="679"/>
      <c r="D55" s="680"/>
      <c r="E55" s="680"/>
      <c r="F55" s="680"/>
      <c r="G55" s="680"/>
      <c r="H55" s="680"/>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83"/>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678"/>
      <c r="DF55" s="678"/>
      <c r="DG55" s="678"/>
      <c r="DH55" s="678"/>
      <c r="DI55" s="678"/>
      <c r="DJ55" s="678"/>
      <c r="DK55" s="678"/>
      <c r="DL55" s="678"/>
      <c r="DM55" s="678"/>
      <c r="DN55" s="678"/>
      <c r="DO55" s="678"/>
      <c r="DP55" s="678"/>
      <c r="DQ55" s="678"/>
      <c r="DR55" s="678"/>
      <c r="DS55" s="667"/>
      <c r="DT55" s="667"/>
      <c r="DU55" s="667"/>
      <c r="DV55" s="667"/>
      <c r="DW55" s="667"/>
      <c r="DX55" s="667"/>
      <c r="DY55" s="667"/>
      <c r="DZ55" s="667"/>
      <c r="EA55" s="667"/>
      <c r="EB55" s="667"/>
      <c r="EC55" s="667"/>
      <c r="ED55" s="667"/>
      <c r="EE55" s="667"/>
    </row>
    <row r="56" spans="1:135" ht="3" customHeight="1" x14ac:dyDescent="0.25">
      <c r="A56" s="2982"/>
      <c r="B56" s="2953"/>
      <c r="C56" s="679"/>
      <c r="D56" s="680"/>
      <c r="E56" s="680"/>
      <c r="F56" s="680"/>
      <c r="G56" s="680"/>
      <c r="H56" s="680"/>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83"/>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678"/>
      <c r="DF56" s="678"/>
      <c r="DG56" s="678"/>
      <c r="DH56" s="678"/>
      <c r="DI56" s="678"/>
      <c r="DJ56" s="678"/>
      <c r="DK56" s="678"/>
      <c r="DL56" s="678"/>
      <c r="DM56" s="678"/>
      <c r="DN56" s="678"/>
      <c r="DO56" s="678"/>
      <c r="DP56" s="678"/>
      <c r="DQ56" s="678"/>
      <c r="DR56" s="678"/>
      <c r="DS56" s="667"/>
      <c r="DT56" s="667"/>
      <c r="DU56" s="667"/>
      <c r="DV56" s="667"/>
      <c r="DW56" s="667"/>
      <c r="DX56" s="667"/>
      <c r="DY56" s="667"/>
      <c r="DZ56" s="667"/>
      <c r="EA56" s="667"/>
      <c r="EB56" s="667"/>
      <c r="EC56" s="667"/>
      <c r="ED56" s="667"/>
      <c r="EE56" s="667"/>
    </row>
    <row r="57" spans="1:135" ht="3" customHeight="1" x14ac:dyDescent="0.25">
      <c r="A57" s="2982"/>
      <c r="B57" s="2954"/>
      <c r="C57" s="679"/>
      <c r="D57" s="680"/>
      <c r="E57" s="680"/>
      <c r="F57" s="680"/>
      <c r="G57" s="680"/>
      <c r="H57" s="680"/>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678"/>
      <c r="BV57" s="678"/>
      <c r="BW57" s="678"/>
      <c r="BX57" s="678"/>
      <c r="BY57" s="678"/>
      <c r="BZ57" s="678"/>
      <c r="CA57" s="678"/>
      <c r="CB57" s="678"/>
      <c r="CC57" s="678"/>
      <c r="CD57" s="678"/>
      <c r="CE57" s="678"/>
      <c r="CF57" s="684"/>
      <c r="CG57" s="682"/>
      <c r="CH57" s="682"/>
      <c r="CI57" s="682"/>
      <c r="CJ57" s="682"/>
      <c r="CK57" s="682"/>
      <c r="CL57" s="682"/>
      <c r="CM57" s="682"/>
      <c r="CN57" s="682"/>
      <c r="CO57" s="682"/>
      <c r="CP57" s="682"/>
      <c r="CQ57" s="682"/>
      <c r="CR57" s="682"/>
      <c r="CS57" s="682"/>
      <c r="CT57" s="682"/>
      <c r="CU57" s="682"/>
      <c r="CV57" s="682"/>
      <c r="CW57" s="682"/>
      <c r="CX57" s="682"/>
      <c r="CY57" s="682"/>
      <c r="CZ57" s="682"/>
      <c r="DA57" s="682"/>
      <c r="DB57" s="682"/>
      <c r="DC57" s="682"/>
      <c r="DD57" s="682"/>
      <c r="DE57" s="682"/>
      <c r="DF57" s="682"/>
      <c r="DG57" s="685"/>
      <c r="DH57" s="682"/>
      <c r="DI57" s="682"/>
      <c r="DJ57" s="682"/>
      <c r="DK57" s="682"/>
      <c r="DL57" s="682"/>
      <c r="DM57" s="682"/>
      <c r="DN57" s="682"/>
      <c r="DO57" s="682"/>
      <c r="DP57" s="686"/>
      <c r="DQ57" s="684"/>
      <c r="DR57" s="682"/>
      <c r="DS57" s="667"/>
    </row>
    <row r="58" spans="1:135" ht="3" customHeight="1" x14ac:dyDescent="0.25">
      <c r="A58" s="2982"/>
      <c r="B58" s="2952">
        <v>60</v>
      </c>
      <c r="C58" s="679"/>
      <c r="D58" s="680"/>
      <c r="E58" s="680"/>
      <c r="F58" s="680"/>
      <c r="G58" s="680"/>
      <c r="H58" s="680"/>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50"/>
      <c r="CG58" s="650"/>
      <c r="CH58" s="650"/>
      <c r="CI58" s="650"/>
      <c r="CJ58" s="650"/>
      <c r="CK58" s="650"/>
      <c r="CL58" s="650"/>
      <c r="CM58" s="650"/>
      <c r="CN58" s="650"/>
      <c r="CO58" s="650"/>
      <c r="CP58" s="650"/>
      <c r="CQ58" s="650"/>
      <c r="CR58" s="650"/>
      <c r="CS58" s="650"/>
      <c r="CT58" s="650"/>
      <c r="CU58" s="650"/>
      <c r="CV58" s="650"/>
      <c r="CW58" s="650"/>
      <c r="CX58" s="650"/>
      <c r="CY58" s="650"/>
      <c r="CZ58" s="650"/>
      <c r="DA58" s="650"/>
      <c r="DB58" s="650"/>
      <c r="DC58" s="650"/>
      <c r="DD58" s="650"/>
      <c r="DE58" s="650"/>
      <c r="DF58" s="650"/>
      <c r="DG58" s="652"/>
      <c r="DH58" s="650"/>
      <c r="DI58" s="650"/>
      <c r="DJ58" s="650"/>
      <c r="DK58" s="650"/>
      <c r="DL58" s="650"/>
      <c r="DM58" s="650"/>
      <c r="DN58" s="650"/>
      <c r="DO58" s="650"/>
      <c r="DP58" s="651"/>
      <c r="DQ58" s="653"/>
      <c r="DR58" s="651"/>
      <c r="DS58" s="687"/>
      <c r="DT58" s="667"/>
      <c r="DU58" s="667"/>
    </row>
    <row r="59" spans="1:135" ht="3" customHeight="1" x14ac:dyDescent="0.25">
      <c r="A59" s="2982"/>
      <c r="B59" s="2953"/>
      <c r="C59" s="679"/>
      <c r="D59" s="680"/>
      <c r="E59" s="680"/>
      <c r="F59" s="680"/>
      <c r="G59" s="680"/>
      <c r="H59" s="680"/>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c r="CG59" s="678"/>
      <c r="CH59" s="678"/>
      <c r="CI59" s="678"/>
      <c r="CJ59" s="678"/>
      <c r="CK59" s="678"/>
      <c r="CL59" s="678"/>
      <c r="CM59" s="678"/>
      <c r="CN59" s="678"/>
      <c r="CO59" s="678"/>
      <c r="CP59" s="678"/>
      <c r="CQ59" s="678"/>
      <c r="CR59" s="678"/>
      <c r="CS59" s="678"/>
      <c r="CT59" s="678"/>
      <c r="CU59" s="678"/>
      <c r="CV59" s="678"/>
      <c r="CW59" s="678"/>
      <c r="CX59" s="678"/>
      <c r="CY59" s="678"/>
      <c r="CZ59" s="678"/>
      <c r="DA59" s="678"/>
      <c r="DB59" s="678"/>
      <c r="DC59" s="678"/>
      <c r="DD59" s="678"/>
      <c r="DE59" s="678"/>
      <c r="DF59" s="678"/>
      <c r="DG59" s="678"/>
      <c r="DH59" s="678"/>
      <c r="DI59" s="678"/>
      <c r="DJ59" s="678"/>
      <c r="DK59" s="678"/>
      <c r="DL59" s="678"/>
      <c r="DM59" s="678"/>
      <c r="DN59" s="678"/>
      <c r="DO59" s="678"/>
      <c r="DP59" s="678"/>
      <c r="DQ59" s="678"/>
      <c r="DR59" s="681"/>
      <c r="DS59" s="687"/>
      <c r="DT59" s="667"/>
      <c r="DU59" s="667"/>
    </row>
    <row r="60" spans="1:135" ht="3" customHeight="1" x14ac:dyDescent="0.25">
      <c r="A60" s="2982"/>
      <c r="B60" s="2953"/>
      <c r="C60" s="679"/>
      <c r="D60" s="680"/>
      <c r="E60" s="680"/>
      <c r="F60" s="680"/>
      <c r="G60" s="680"/>
      <c r="H60" s="680"/>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c r="DQ60" s="678"/>
      <c r="DR60" s="681"/>
      <c r="DS60" s="687"/>
      <c r="DT60" s="667"/>
      <c r="DU60" s="667"/>
    </row>
    <row r="61" spans="1:135" ht="3" customHeight="1" x14ac:dyDescent="0.25">
      <c r="A61" s="2982"/>
      <c r="B61" s="2953"/>
      <c r="C61" s="679"/>
      <c r="D61" s="680"/>
      <c r="E61" s="680"/>
      <c r="F61" s="680"/>
      <c r="G61" s="680"/>
      <c r="H61" s="680"/>
      <c r="I61" s="678"/>
      <c r="J61" s="678"/>
      <c r="K61" s="678"/>
      <c r="L61" s="678"/>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c r="DQ61" s="678"/>
      <c r="DR61" s="681"/>
      <c r="DS61" s="687"/>
      <c r="DT61" s="667"/>
      <c r="DU61" s="667"/>
    </row>
    <row r="62" spans="1:135" ht="3" customHeight="1" x14ac:dyDescent="0.25">
      <c r="A62" s="2982"/>
      <c r="B62" s="2954"/>
      <c r="C62" s="679"/>
      <c r="D62" s="680"/>
      <c r="E62" s="680"/>
      <c r="F62" s="680"/>
      <c r="G62" s="680"/>
      <c r="H62" s="680"/>
      <c r="I62" s="678"/>
      <c r="J62" s="678"/>
      <c r="K62" s="678"/>
      <c r="L62" s="678"/>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8"/>
      <c r="AZ62" s="678"/>
      <c r="BA62" s="678"/>
      <c r="BB62" s="678"/>
      <c r="BC62" s="678"/>
      <c r="BD62" s="678"/>
      <c r="BE62" s="678"/>
      <c r="BF62" s="678"/>
      <c r="BG62" s="678"/>
      <c r="BH62" s="678"/>
      <c r="BI62" s="678"/>
      <c r="BJ62" s="678"/>
      <c r="BK62" s="678"/>
      <c r="BL62" s="678"/>
      <c r="BM62" s="678"/>
      <c r="BN62" s="678"/>
      <c r="BO62" s="678"/>
      <c r="BP62" s="678"/>
      <c r="BQ62" s="678"/>
      <c r="BR62" s="678"/>
      <c r="BS62" s="678"/>
      <c r="BT62" s="678"/>
      <c r="BU62" s="678"/>
      <c r="BV62" s="678"/>
      <c r="BW62" s="678"/>
      <c r="BX62" s="678"/>
      <c r="BY62" s="678"/>
      <c r="BZ62" s="678"/>
      <c r="CA62" s="678"/>
      <c r="CB62" s="678"/>
      <c r="CC62" s="678"/>
      <c r="CD62" s="678"/>
      <c r="CE62" s="678"/>
      <c r="CF62" s="678"/>
      <c r="CG62" s="678"/>
      <c r="CH62" s="678"/>
      <c r="CI62" s="678"/>
      <c r="CJ62" s="678"/>
      <c r="CK62" s="678"/>
      <c r="CL62" s="678"/>
      <c r="CM62" s="678"/>
      <c r="CN62" s="678"/>
      <c r="CO62" s="678"/>
      <c r="CP62" s="678"/>
      <c r="CQ62" s="678"/>
      <c r="CR62" s="678"/>
      <c r="CS62" s="678"/>
      <c r="CT62" s="678"/>
      <c r="CU62" s="678"/>
      <c r="CV62" s="678"/>
      <c r="CW62" s="678"/>
      <c r="CX62" s="678"/>
      <c r="CY62" s="678"/>
      <c r="CZ62" s="678"/>
      <c r="DA62" s="678"/>
      <c r="DB62" s="678"/>
      <c r="DC62" s="678"/>
      <c r="DD62" s="678"/>
      <c r="DE62" s="678"/>
      <c r="DF62" s="678"/>
      <c r="DG62" s="678"/>
      <c r="DH62" s="678"/>
      <c r="DI62" s="678"/>
      <c r="DJ62" s="678"/>
      <c r="DK62" s="678"/>
      <c r="DL62" s="678"/>
      <c r="DM62" s="678"/>
      <c r="DN62" s="678"/>
      <c r="DO62" s="678"/>
      <c r="DP62" s="678"/>
      <c r="DQ62" s="678"/>
      <c r="DR62" s="681"/>
      <c r="DS62" s="687"/>
      <c r="DT62" s="667"/>
      <c r="DU62" s="667"/>
    </row>
    <row r="63" spans="1:135" ht="3" customHeight="1" x14ac:dyDescent="0.25">
      <c r="A63" s="2982"/>
      <c r="B63" s="2952">
        <v>55</v>
      </c>
      <c r="C63" s="679"/>
      <c r="D63" s="680"/>
      <c r="E63" s="680"/>
      <c r="F63" s="680"/>
      <c r="G63" s="680"/>
      <c r="H63" s="680"/>
      <c r="I63" s="678"/>
      <c r="J63" s="678"/>
      <c r="K63" s="678"/>
      <c r="L63" s="678"/>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8"/>
      <c r="AZ63" s="678"/>
      <c r="BA63" s="678"/>
      <c r="BB63" s="678"/>
      <c r="BC63" s="678"/>
      <c r="BD63" s="678"/>
      <c r="BE63" s="678"/>
      <c r="BF63" s="678"/>
      <c r="BG63" s="678"/>
      <c r="BH63" s="678"/>
      <c r="BI63" s="678"/>
      <c r="BJ63" s="678"/>
      <c r="BK63" s="678"/>
      <c r="BL63" s="678"/>
      <c r="BM63" s="678"/>
      <c r="BN63" s="678"/>
      <c r="BO63" s="678"/>
      <c r="BP63" s="678"/>
      <c r="BQ63" s="678"/>
      <c r="BR63" s="678"/>
      <c r="BS63" s="678"/>
      <c r="BT63" s="678"/>
      <c r="BU63" s="678"/>
      <c r="BV63" s="678"/>
      <c r="BW63" s="678"/>
      <c r="BX63" s="678"/>
      <c r="BY63" s="678"/>
      <c r="BZ63" s="678"/>
      <c r="CA63" s="678"/>
      <c r="CB63" s="678"/>
      <c r="CC63" s="678"/>
      <c r="CD63" s="678"/>
      <c r="CE63" s="678"/>
      <c r="CF63" s="678"/>
      <c r="CG63" s="678"/>
      <c r="CH63" s="678"/>
      <c r="CI63" s="678"/>
      <c r="CJ63" s="678"/>
      <c r="CK63" s="678"/>
      <c r="CL63" s="678"/>
      <c r="CM63" s="678"/>
      <c r="CN63" s="678"/>
      <c r="CO63" s="678"/>
      <c r="CP63" s="678"/>
      <c r="CQ63" s="678"/>
      <c r="CR63" s="678"/>
      <c r="CS63" s="678"/>
      <c r="CT63" s="678"/>
      <c r="CU63" s="678"/>
      <c r="CV63" s="678"/>
      <c r="CW63" s="678"/>
      <c r="CX63" s="678"/>
      <c r="CY63" s="678"/>
      <c r="CZ63" s="678"/>
      <c r="DA63" s="678"/>
      <c r="DB63" s="678"/>
      <c r="DC63" s="678"/>
      <c r="DD63" s="678"/>
      <c r="DE63" s="678"/>
      <c r="DF63" s="678"/>
      <c r="DG63" s="678"/>
      <c r="DH63" s="678"/>
      <c r="DI63" s="678"/>
      <c r="DJ63" s="678"/>
      <c r="DK63" s="678"/>
      <c r="DL63" s="678"/>
      <c r="DM63" s="678"/>
      <c r="DN63" s="678"/>
      <c r="DO63" s="678"/>
      <c r="DP63" s="678"/>
      <c r="DQ63" s="678"/>
      <c r="DR63" s="681"/>
      <c r="DS63" s="687"/>
      <c r="DT63" s="667"/>
      <c r="DU63" s="667"/>
    </row>
    <row r="64" spans="1:135" ht="3" customHeight="1" x14ac:dyDescent="0.25">
      <c r="A64" s="2982"/>
      <c r="B64" s="2953"/>
      <c r="C64" s="679"/>
      <c r="D64" s="680"/>
      <c r="E64" s="680"/>
      <c r="F64" s="680"/>
      <c r="G64" s="680"/>
      <c r="H64" s="680"/>
      <c r="I64" s="678"/>
      <c r="J64" s="678"/>
      <c r="K64" s="678"/>
      <c r="L64" s="678"/>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A64" s="678"/>
      <c r="CB64" s="678"/>
      <c r="CC64" s="678"/>
      <c r="CD64" s="678"/>
      <c r="CE64" s="678"/>
      <c r="CF64" s="678"/>
      <c r="CG64" s="678"/>
      <c r="CH64" s="678"/>
      <c r="CI64" s="678"/>
      <c r="CJ64" s="678"/>
      <c r="CK64" s="678"/>
      <c r="CL64" s="678"/>
      <c r="CM64" s="678"/>
      <c r="CN64" s="678"/>
      <c r="CO64" s="678"/>
      <c r="CP64" s="678"/>
      <c r="CQ64" s="678"/>
      <c r="CR64" s="678"/>
      <c r="CS64" s="678"/>
      <c r="CT64" s="678"/>
      <c r="CU64" s="678"/>
      <c r="CV64" s="678"/>
      <c r="CW64" s="678"/>
      <c r="CX64" s="678"/>
      <c r="CY64" s="678"/>
      <c r="CZ64" s="678"/>
      <c r="DA64" s="678"/>
      <c r="DB64" s="678"/>
      <c r="DC64" s="678"/>
      <c r="DD64" s="678"/>
      <c r="DE64" s="678"/>
      <c r="DF64" s="678"/>
      <c r="DG64" s="678"/>
      <c r="DH64" s="678"/>
      <c r="DI64" s="678"/>
      <c r="DJ64" s="678"/>
      <c r="DK64" s="678"/>
      <c r="DL64" s="678"/>
      <c r="DM64" s="678"/>
      <c r="DN64" s="678"/>
      <c r="DO64" s="678"/>
      <c r="DP64" s="678"/>
      <c r="DQ64" s="678"/>
      <c r="DR64" s="681"/>
      <c r="DS64" s="687"/>
      <c r="DT64" s="667"/>
      <c r="DU64" s="667"/>
    </row>
    <row r="65" spans="1:135" ht="3" customHeight="1" x14ac:dyDescent="0.25">
      <c r="A65" s="2982"/>
      <c r="B65" s="2953"/>
      <c r="C65" s="679"/>
      <c r="D65" s="680"/>
      <c r="E65" s="680"/>
      <c r="F65" s="680"/>
      <c r="G65" s="680"/>
      <c r="H65" s="680"/>
      <c r="I65" s="678"/>
      <c r="J65" s="678"/>
      <c r="K65" s="678"/>
      <c r="L65" s="678"/>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678"/>
      <c r="AZ65" s="678"/>
      <c r="BA65" s="678"/>
      <c r="BB65" s="678"/>
      <c r="BC65" s="678"/>
      <c r="BD65" s="678"/>
      <c r="BE65" s="678"/>
      <c r="BF65" s="678"/>
      <c r="BG65" s="678"/>
      <c r="BH65" s="678"/>
      <c r="BI65" s="678"/>
      <c r="BJ65" s="678"/>
      <c r="BK65" s="678"/>
      <c r="BL65" s="678"/>
      <c r="BM65" s="678"/>
      <c r="BN65" s="678"/>
      <c r="BO65" s="678"/>
      <c r="BP65" s="678"/>
      <c r="BQ65" s="678"/>
      <c r="BR65" s="678"/>
      <c r="BS65" s="678"/>
      <c r="BT65" s="678"/>
      <c r="BU65" s="678"/>
      <c r="BV65" s="678"/>
      <c r="BW65" s="678"/>
      <c r="BX65" s="678"/>
      <c r="BY65" s="678"/>
      <c r="BZ65" s="678"/>
      <c r="CA65" s="678"/>
      <c r="CB65" s="678"/>
      <c r="CC65" s="678"/>
      <c r="CD65" s="678"/>
      <c r="CE65" s="678"/>
      <c r="CF65" s="678"/>
      <c r="CG65" s="678"/>
      <c r="CH65" s="678"/>
      <c r="CI65" s="678"/>
      <c r="CJ65" s="678"/>
      <c r="CK65" s="678"/>
      <c r="CL65" s="678"/>
      <c r="CM65" s="678"/>
      <c r="CN65" s="678"/>
      <c r="CO65" s="678"/>
      <c r="CP65" s="678"/>
      <c r="CQ65" s="678"/>
      <c r="CR65" s="678"/>
      <c r="CS65" s="678"/>
      <c r="CT65" s="678"/>
      <c r="CU65" s="678"/>
      <c r="CV65" s="678"/>
      <c r="CW65" s="678"/>
      <c r="CX65" s="678"/>
      <c r="CY65" s="678"/>
      <c r="CZ65" s="678"/>
      <c r="DA65" s="678"/>
      <c r="DB65" s="678"/>
      <c r="DC65" s="678"/>
      <c r="DD65" s="678"/>
      <c r="DE65" s="678"/>
      <c r="DF65" s="678"/>
      <c r="DG65" s="678"/>
      <c r="DH65" s="678"/>
      <c r="DI65" s="678"/>
      <c r="DJ65" s="678"/>
      <c r="DK65" s="678"/>
      <c r="DL65" s="678"/>
      <c r="DM65" s="678"/>
      <c r="DN65" s="678"/>
      <c r="DO65" s="678"/>
      <c r="DP65" s="678"/>
      <c r="DQ65" s="678"/>
      <c r="DR65" s="681"/>
      <c r="DS65" s="687"/>
      <c r="DT65" s="667"/>
      <c r="DU65" s="667"/>
    </row>
    <row r="66" spans="1:135" ht="3" customHeight="1" x14ac:dyDescent="0.25">
      <c r="A66" s="2982"/>
      <c r="B66" s="2953"/>
      <c r="C66" s="679"/>
      <c r="D66" s="680"/>
      <c r="E66" s="680"/>
      <c r="F66" s="680"/>
      <c r="G66" s="680"/>
      <c r="H66" s="680"/>
      <c r="I66" s="678"/>
      <c r="J66" s="678"/>
      <c r="K66" s="678"/>
      <c r="L66" s="678"/>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c r="DB66" s="678"/>
      <c r="DC66" s="678"/>
      <c r="DD66" s="678"/>
      <c r="DE66" s="678"/>
      <c r="DF66" s="678"/>
      <c r="DG66" s="678"/>
      <c r="DH66" s="678"/>
      <c r="DI66" s="678"/>
      <c r="DJ66" s="678"/>
      <c r="DK66" s="678"/>
      <c r="DL66" s="678"/>
      <c r="DM66" s="678"/>
      <c r="DN66" s="678"/>
      <c r="DO66" s="678"/>
      <c r="DP66" s="678"/>
      <c r="DQ66" s="678"/>
      <c r="DR66" s="681"/>
      <c r="DS66" s="687"/>
      <c r="DT66" s="667"/>
      <c r="DU66" s="667"/>
    </row>
    <row r="67" spans="1:135" ht="3" customHeight="1" thickBot="1" x14ac:dyDescent="0.3">
      <c r="A67" s="2982"/>
      <c r="B67" s="2954"/>
      <c r="C67" s="679"/>
      <c r="D67" s="680"/>
      <c r="E67" s="680"/>
      <c r="F67" s="680"/>
      <c r="G67" s="680"/>
      <c r="H67" s="680"/>
      <c r="I67" s="678"/>
      <c r="J67" s="678"/>
      <c r="K67" s="678"/>
      <c r="L67" s="678"/>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78"/>
      <c r="CH67" s="678"/>
      <c r="CI67" s="678"/>
      <c r="CJ67" s="678"/>
      <c r="CK67" s="678"/>
      <c r="CL67" s="678"/>
      <c r="CM67" s="678"/>
      <c r="CN67" s="678"/>
      <c r="CO67" s="678"/>
      <c r="CP67" s="678"/>
      <c r="CQ67" s="678"/>
      <c r="CR67" s="678"/>
      <c r="CS67" s="678"/>
      <c r="CT67" s="678"/>
      <c r="CU67" s="678"/>
      <c r="CV67" s="678"/>
      <c r="CW67" s="678"/>
      <c r="CX67" s="678"/>
      <c r="CY67" s="678"/>
      <c r="CZ67" s="678"/>
      <c r="DA67" s="678"/>
      <c r="DB67" s="678"/>
      <c r="DC67" s="678"/>
      <c r="DD67" s="678"/>
      <c r="DE67" s="678"/>
      <c r="DF67" s="678"/>
      <c r="DG67" s="678"/>
      <c r="DH67" s="678"/>
      <c r="DI67" s="678"/>
      <c r="DJ67" s="678"/>
      <c r="DK67" s="678"/>
      <c r="DL67" s="678"/>
      <c r="DM67" s="678"/>
      <c r="DN67" s="678"/>
      <c r="DO67" s="678"/>
      <c r="DP67" s="678"/>
      <c r="DQ67" s="678"/>
      <c r="DR67" s="681"/>
      <c r="DS67" s="687"/>
      <c r="DT67" s="667"/>
      <c r="DU67" s="667"/>
    </row>
    <row r="68" spans="1:135" ht="3" customHeight="1" thickTop="1" x14ac:dyDescent="0.25">
      <c r="A68" s="2982"/>
      <c r="B68" s="2952">
        <v>50</v>
      </c>
      <c r="C68" s="728"/>
      <c r="D68" s="729"/>
      <c r="E68" s="729"/>
      <c r="F68" s="729"/>
      <c r="G68" s="729"/>
      <c r="H68" s="729"/>
      <c r="I68" s="730"/>
      <c r="J68" s="730"/>
      <c r="K68" s="730"/>
      <c r="L68" s="730"/>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30"/>
      <c r="BG68" s="730"/>
      <c r="BH68" s="730"/>
      <c r="BI68" s="730"/>
      <c r="BJ68" s="730"/>
      <c r="BK68" s="730"/>
      <c r="BL68" s="730"/>
      <c r="BM68" s="730"/>
      <c r="BN68" s="730"/>
      <c r="BO68" s="730"/>
      <c r="BP68" s="730"/>
      <c r="BQ68" s="730"/>
      <c r="BR68" s="730"/>
      <c r="BS68" s="730"/>
      <c r="BT68" s="730"/>
      <c r="BU68" s="730"/>
      <c r="BV68" s="730"/>
      <c r="BW68" s="730"/>
      <c r="BX68" s="730"/>
      <c r="BY68" s="730"/>
      <c r="BZ68" s="730"/>
      <c r="CA68" s="730"/>
      <c r="CB68" s="730"/>
      <c r="CC68" s="730"/>
      <c r="CD68" s="730"/>
      <c r="CE68" s="730"/>
      <c r="CF68" s="730"/>
      <c r="CG68" s="730"/>
      <c r="CH68" s="730"/>
      <c r="CI68" s="730"/>
      <c r="CJ68" s="730"/>
      <c r="CK68" s="730"/>
      <c r="CL68" s="730"/>
      <c r="CM68" s="730"/>
      <c r="CN68" s="730"/>
      <c r="CO68" s="730"/>
      <c r="CP68" s="730"/>
      <c r="CQ68" s="730"/>
      <c r="CR68" s="730"/>
      <c r="CS68" s="730"/>
      <c r="CT68" s="730"/>
      <c r="CU68" s="730"/>
      <c r="CV68" s="730"/>
      <c r="CW68" s="730"/>
      <c r="CX68" s="730"/>
      <c r="CY68" s="730"/>
      <c r="CZ68" s="730"/>
      <c r="DA68" s="730"/>
      <c r="DB68" s="730"/>
      <c r="DC68" s="730"/>
      <c r="DD68" s="730"/>
      <c r="DE68" s="730"/>
      <c r="DF68" s="730"/>
      <c r="DG68" s="730"/>
      <c r="DH68" s="730"/>
      <c r="DI68" s="730"/>
      <c r="DJ68" s="730"/>
      <c r="DK68" s="730"/>
      <c r="DL68" s="730"/>
      <c r="DM68" s="730"/>
      <c r="DN68" s="730"/>
      <c r="DO68" s="730"/>
      <c r="DP68" s="730"/>
      <c r="DQ68" s="730"/>
      <c r="DR68" s="731"/>
      <c r="DS68" s="732"/>
      <c r="DT68" s="733"/>
      <c r="DU68" s="733"/>
      <c r="DV68" s="733"/>
      <c r="DW68" s="733"/>
      <c r="DX68" s="733"/>
      <c r="DY68" s="733"/>
      <c r="DZ68" s="733"/>
      <c r="EA68" s="733"/>
      <c r="EB68" s="733"/>
      <c r="EC68" s="733"/>
      <c r="ED68" s="733"/>
      <c r="EE68" s="733"/>
    </row>
    <row r="69" spans="1:135" ht="3" customHeight="1" x14ac:dyDescent="0.25">
      <c r="A69" s="2982"/>
      <c r="B69" s="2953"/>
      <c r="C69" s="725"/>
      <c r="D69" s="726"/>
      <c r="E69" s="726"/>
      <c r="F69" s="726"/>
      <c r="G69" s="726"/>
      <c r="H69" s="726"/>
      <c r="I69" s="734"/>
      <c r="J69" s="734"/>
      <c r="K69" s="734"/>
      <c r="L69" s="734"/>
      <c r="M69" s="734"/>
      <c r="N69" s="734"/>
      <c r="O69" s="734"/>
      <c r="P69" s="734"/>
      <c r="Q69" s="734"/>
      <c r="R69" s="734"/>
      <c r="S69" s="734"/>
      <c r="T69" s="734"/>
      <c r="U69" s="734"/>
      <c r="V69" s="734"/>
      <c r="W69" s="734"/>
      <c r="X69" s="734"/>
      <c r="Y69" s="734"/>
      <c r="Z69" s="734"/>
      <c r="AA69" s="734"/>
      <c r="AB69" s="734"/>
      <c r="AC69" s="734"/>
      <c r="AD69" s="734"/>
      <c r="AE69" s="734"/>
      <c r="AF69" s="734"/>
      <c r="AG69" s="734"/>
      <c r="AH69" s="734"/>
      <c r="AI69" s="734"/>
      <c r="AJ69" s="734"/>
      <c r="AK69" s="734"/>
      <c r="AL69" s="734"/>
      <c r="AM69" s="734"/>
      <c r="AN69" s="734"/>
      <c r="AO69" s="734"/>
      <c r="AP69" s="734"/>
      <c r="AQ69" s="734"/>
      <c r="AR69" s="734"/>
      <c r="AS69" s="734"/>
      <c r="AT69" s="734"/>
      <c r="AU69" s="734"/>
      <c r="AV69" s="734"/>
      <c r="AW69" s="734"/>
      <c r="AX69" s="734"/>
      <c r="AY69" s="734"/>
      <c r="AZ69" s="734"/>
      <c r="BA69" s="734"/>
      <c r="BB69" s="734"/>
      <c r="BC69" s="734"/>
      <c r="BD69" s="734"/>
      <c r="BE69" s="734"/>
      <c r="BF69" s="734"/>
      <c r="BG69" s="734"/>
      <c r="BH69" s="734"/>
      <c r="BI69" s="734"/>
      <c r="BJ69" s="734"/>
      <c r="BK69" s="734"/>
      <c r="BL69" s="734"/>
      <c r="BM69" s="734"/>
      <c r="BN69" s="734"/>
      <c r="BO69" s="734"/>
      <c r="BP69" s="734"/>
      <c r="BQ69" s="734"/>
      <c r="BR69" s="734"/>
      <c r="BS69" s="734"/>
      <c r="BT69" s="734"/>
      <c r="BU69" s="734"/>
      <c r="BV69" s="734"/>
      <c r="BW69" s="734"/>
      <c r="BX69" s="734"/>
      <c r="BY69" s="734"/>
      <c r="BZ69" s="734"/>
      <c r="CA69" s="734"/>
      <c r="CB69" s="734"/>
      <c r="CC69" s="734"/>
      <c r="CD69" s="734"/>
      <c r="CE69" s="734"/>
      <c r="CF69" s="734"/>
      <c r="CG69" s="734"/>
      <c r="CH69" s="734"/>
      <c r="CI69" s="734"/>
      <c r="CJ69" s="734"/>
      <c r="CK69" s="734"/>
      <c r="CL69" s="734"/>
      <c r="CM69" s="734"/>
      <c r="CN69" s="734"/>
      <c r="CO69" s="734"/>
      <c r="CP69" s="734"/>
      <c r="CQ69" s="734"/>
      <c r="CR69" s="734"/>
      <c r="CS69" s="734"/>
      <c r="CT69" s="734"/>
      <c r="CU69" s="734"/>
      <c r="CV69" s="734"/>
      <c r="CW69" s="734"/>
      <c r="CX69" s="734"/>
      <c r="CY69" s="734"/>
      <c r="CZ69" s="734"/>
      <c r="DA69" s="734"/>
      <c r="DB69" s="734"/>
      <c r="DC69" s="734"/>
      <c r="DD69" s="734"/>
      <c r="DE69" s="734"/>
      <c r="DF69" s="734"/>
      <c r="DG69" s="734"/>
      <c r="DH69" s="734"/>
      <c r="DI69" s="734"/>
      <c r="DJ69" s="734"/>
      <c r="DK69" s="734"/>
      <c r="DL69" s="734"/>
      <c r="DM69" s="734"/>
      <c r="DN69" s="734"/>
      <c r="DO69" s="734"/>
      <c r="DP69" s="734"/>
      <c r="DQ69" s="734"/>
      <c r="DR69" s="735"/>
      <c r="DS69" s="736"/>
      <c r="DT69" s="2915"/>
      <c r="DU69" s="2915"/>
      <c r="DV69" s="2915"/>
      <c r="DW69" s="2915"/>
      <c r="DX69" s="2915"/>
      <c r="DY69" s="2915"/>
      <c r="DZ69" s="2915"/>
      <c r="EA69" s="2915"/>
      <c r="EB69" s="491"/>
      <c r="EC69" s="491"/>
      <c r="ED69" s="491"/>
      <c r="EE69" s="491"/>
    </row>
    <row r="70" spans="1:135" ht="3" customHeight="1" x14ac:dyDescent="0.25">
      <c r="A70" s="2982"/>
      <c r="B70" s="2953"/>
      <c r="C70" s="725"/>
      <c r="D70" s="726"/>
      <c r="E70" s="726"/>
      <c r="F70" s="726"/>
      <c r="G70" s="726"/>
      <c r="H70" s="726"/>
      <c r="I70" s="734"/>
      <c r="J70" s="734"/>
      <c r="K70" s="734"/>
      <c r="L70" s="734"/>
      <c r="M70" s="734"/>
      <c r="N70" s="734"/>
      <c r="O70" s="734"/>
      <c r="P70" s="734"/>
      <c r="Q70" s="734"/>
      <c r="R70" s="734"/>
      <c r="S70" s="734"/>
      <c r="T70" s="734"/>
      <c r="U70" s="734"/>
      <c r="V70" s="734"/>
      <c r="W70" s="734"/>
      <c r="X70" s="734"/>
      <c r="Y70" s="734"/>
      <c r="Z70" s="734"/>
      <c r="AA70" s="734"/>
      <c r="AB70" s="734"/>
      <c r="AC70" s="734"/>
      <c r="AD70" s="734"/>
      <c r="AE70" s="734"/>
      <c r="AF70" s="734"/>
      <c r="AG70" s="734"/>
      <c r="AH70" s="734"/>
      <c r="AI70" s="734"/>
      <c r="AJ70" s="734"/>
      <c r="AK70" s="734"/>
      <c r="AL70" s="734"/>
      <c r="AM70" s="734"/>
      <c r="AN70" s="734"/>
      <c r="AO70" s="734"/>
      <c r="AP70" s="734"/>
      <c r="AQ70" s="734"/>
      <c r="AR70" s="734"/>
      <c r="AS70" s="734"/>
      <c r="AT70" s="734"/>
      <c r="AU70" s="734"/>
      <c r="AV70" s="734"/>
      <c r="AW70" s="734"/>
      <c r="AX70" s="734"/>
      <c r="AY70" s="734"/>
      <c r="AZ70" s="734"/>
      <c r="BA70" s="734"/>
      <c r="BB70" s="734"/>
      <c r="BC70" s="734"/>
      <c r="BD70" s="734"/>
      <c r="BE70" s="734"/>
      <c r="BF70" s="734"/>
      <c r="BG70" s="734"/>
      <c r="BH70" s="734"/>
      <c r="BI70" s="734"/>
      <c r="BJ70" s="734"/>
      <c r="BK70" s="734"/>
      <c r="BL70" s="734"/>
      <c r="BM70" s="734"/>
      <c r="BN70" s="734"/>
      <c r="BO70" s="734"/>
      <c r="BP70" s="734"/>
      <c r="BQ70" s="734"/>
      <c r="BR70" s="734"/>
      <c r="BS70" s="734"/>
      <c r="BT70" s="734"/>
      <c r="BU70" s="734"/>
      <c r="BV70" s="734"/>
      <c r="BW70" s="734"/>
      <c r="BX70" s="734"/>
      <c r="BY70" s="734"/>
      <c r="BZ70" s="734"/>
      <c r="CA70" s="734"/>
      <c r="CB70" s="734"/>
      <c r="CC70" s="734"/>
      <c r="CD70" s="734"/>
      <c r="CE70" s="734"/>
      <c r="CF70" s="734"/>
      <c r="CG70" s="734"/>
      <c r="CH70" s="734"/>
      <c r="CI70" s="734"/>
      <c r="CJ70" s="734"/>
      <c r="CK70" s="734"/>
      <c r="CL70" s="734"/>
      <c r="CM70" s="734"/>
      <c r="CN70" s="734"/>
      <c r="CO70" s="734"/>
      <c r="CP70" s="734"/>
      <c r="CQ70" s="734"/>
      <c r="CR70" s="734"/>
      <c r="CS70" s="734"/>
      <c r="CT70" s="734"/>
      <c r="CU70" s="734"/>
      <c r="CV70" s="734"/>
      <c r="CW70" s="734"/>
      <c r="CX70" s="734"/>
      <c r="CY70" s="734"/>
      <c r="CZ70" s="734"/>
      <c r="DA70" s="734"/>
      <c r="DB70" s="734"/>
      <c r="DC70" s="734"/>
      <c r="DD70" s="734"/>
      <c r="DE70" s="734"/>
      <c r="DF70" s="734"/>
      <c r="DG70" s="734"/>
      <c r="DH70" s="734"/>
      <c r="DI70" s="734"/>
      <c r="DJ70" s="734"/>
      <c r="DK70" s="734"/>
      <c r="DL70" s="734"/>
      <c r="DM70" s="734"/>
      <c r="DN70" s="734"/>
      <c r="DO70" s="734"/>
      <c r="DP70" s="734"/>
      <c r="DQ70" s="734"/>
      <c r="DR70" s="735"/>
      <c r="DS70" s="736"/>
      <c r="DT70" s="2915"/>
      <c r="DU70" s="2915"/>
      <c r="DV70" s="2915"/>
      <c r="DW70" s="2915"/>
      <c r="DX70" s="2915"/>
      <c r="DY70" s="2915"/>
      <c r="DZ70" s="2915"/>
      <c r="EA70" s="2915"/>
      <c r="EB70" s="491"/>
      <c r="EC70" s="491"/>
      <c r="ED70" s="491"/>
      <c r="EE70" s="491"/>
    </row>
    <row r="71" spans="1:135" ht="3" customHeight="1" x14ac:dyDescent="0.25">
      <c r="A71" s="2982"/>
      <c r="B71" s="2953"/>
      <c r="C71" s="725"/>
      <c r="D71" s="726"/>
      <c r="E71" s="726"/>
      <c r="F71" s="726"/>
      <c r="G71" s="726"/>
      <c r="H71" s="726"/>
      <c r="I71" s="734"/>
      <c r="J71" s="734"/>
      <c r="K71" s="734"/>
      <c r="L71" s="734"/>
      <c r="M71" s="734"/>
      <c r="N71" s="734"/>
      <c r="O71" s="734"/>
      <c r="P71" s="734"/>
      <c r="Q71" s="734"/>
      <c r="R71" s="734"/>
      <c r="S71" s="734"/>
      <c r="T71" s="734"/>
      <c r="U71" s="734"/>
      <c r="V71" s="734"/>
      <c r="W71" s="734"/>
      <c r="X71" s="734"/>
      <c r="Y71" s="734"/>
      <c r="Z71" s="734"/>
      <c r="AA71" s="734"/>
      <c r="AB71" s="734"/>
      <c r="AC71" s="734"/>
      <c r="AD71" s="734"/>
      <c r="AE71" s="734"/>
      <c r="AF71" s="734"/>
      <c r="AG71" s="734"/>
      <c r="AH71" s="734"/>
      <c r="AI71" s="734"/>
      <c r="AJ71" s="734"/>
      <c r="AK71" s="734"/>
      <c r="AL71" s="734"/>
      <c r="AM71" s="734"/>
      <c r="AN71" s="734"/>
      <c r="AO71" s="734"/>
      <c r="AP71" s="734"/>
      <c r="AQ71" s="734"/>
      <c r="AR71" s="734"/>
      <c r="AS71" s="734"/>
      <c r="AT71" s="734"/>
      <c r="AU71" s="734"/>
      <c r="AV71" s="734"/>
      <c r="AW71" s="734"/>
      <c r="AX71" s="734"/>
      <c r="AY71" s="734"/>
      <c r="AZ71" s="734"/>
      <c r="BA71" s="734"/>
      <c r="BB71" s="734"/>
      <c r="BC71" s="734"/>
      <c r="BD71" s="734"/>
      <c r="BE71" s="734"/>
      <c r="BF71" s="734"/>
      <c r="BG71" s="734"/>
      <c r="BH71" s="734"/>
      <c r="BI71" s="734"/>
      <c r="BJ71" s="734"/>
      <c r="BK71" s="734"/>
      <c r="BL71" s="734"/>
      <c r="BM71" s="734"/>
      <c r="BN71" s="734"/>
      <c r="BO71" s="734"/>
      <c r="BP71" s="734"/>
      <c r="BQ71" s="734"/>
      <c r="BR71" s="734"/>
      <c r="BS71" s="734"/>
      <c r="BT71" s="734"/>
      <c r="BU71" s="734"/>
      <c r="BV71" s="734"/>
      <c r="BW71" s="734"/>
      <c r="BX71" s="734"/>
      <c r="BY71" s="734"/>
      <c r="BZ71" s="734"/>
      <c r="CA71" s="734"/>
      <c r="CB71" s="734"/>
      <c r="CC71" s="734"/>
      <c r="CD71" s="734"/>
      <c r="CE71" s="734"/>
      <c r="CF71" s="734"/>
      <c r="CG71" s="734"/>
      <c r="CH71" s="734"/>
      <c r="CI71" s="734"/>
      <c r="CJ71" s="734"/>
      <c r="CK71" s="734"/>
      <c r="CL71" s="734"/>
      <c r="CM71" s="734"/>
      <c r="CN71" s="734"/>
      <c r="CO71" s="734"/>
      <c r="CP71" s="734"/>
      <c r="CQ71" s="734"/>
      <c r="CR71" s="734"/>
      <c r="CS71" s="734"/>
      <c r="CT71" s="734"/>
      <c r="CU71" s="734"/>
      <c r="CV71" s="734"/>
      <c r="CW71" s="734"/>
      <c r="CX71" s="734"/>
      <c r="CY71" s="734"/>
      <c r="CZ71" s="734"/>
      <c r="DA71" s="734"/>
      <c r="DB71" s="734"/>
      <c r="DC71" s="734"/>
      <c r="DD71" s="734"/>
      <c r="DE71" s="734"/>
      <c r="DF71" s="734"/>
      <c r="DG71" s="734"/>
      <c r="DH71" s="734"/>
      <c r="DI71" s="734"/>
      <c r="DJ71" s="734"/>
      <c r="DK71" s="734"/>
      <c r="DL71" s="734"/>
      <c r="DM71" s="734"/>
      <c r="DN71" s="734"/>
      <c r="DO71" s="734"/>
      <c r="DP71" s="734"/>
      <c r="DQ71" s="734"/>
      <c r="DR71" s="735"/>
      <c r="DS71" s="736"/>
      <c r="DT71" s="2915"/>
      <c r="DU71" s="2915"/>
      <c r="DV71" s="2915"/>
      <c r="DW71" s="2915"/>
      <c r="DX71" s="2915"/>
      <c r="DY71" s="2915"/>
      <c r="DZ71" s="2915"/>
      <c r="EA71" s="2915"/>
      <c r="EB71" s="491"/>
      <c r="EC71" s="491"/>
      <c r="ED71" s="491"/>
      <c r="EE71" s="491"/>
    </row>
    <row r="72" spans="1:135" ht="3" customHeight="1" x14ac:dyDescent="0.25">
      <c r="A72" s="2982"/>
      <c r="B72" s="2954"/>
      <c r="C72" s="725"/>
      <c r="D72" s="726"/>
      <c r="E72" s="726"/>
      <c r="F72" s="726"/>
      <c r="G72" s="726"/>
      <c r="H72" s="726"/>
      <c r="I72" s="678"/>
      <c r="J72" s="678"/>
      <c r="K72" s="678"/>
      <c r="L72" s="678"/>
      <c r="M72" s="678"/>
      <c r="N72" s="678"/>
      <c r="O72" s="678"/>
      <c r="P72" s="678"/>
      <c r="Q72" s="678"/>
      <c r="R72" s="678"/>
      <c r="S72" s="678"/>
      <c r="T72" s="678"/>
      <c r="U72" s="678"/>
      <c r="V72" s="678"/>
      <c r="W72" s="678"/>
      <c r="X72" s="678"/>
      <c r="Y72" s="678"/>
      <c r="Z72" s="678"/>
      <c r="AA72" s="678"/>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c r="AZ72" s="678"/>
      <c r="BA72" s="678"/>
      <c r="BB72" s="678"/>
      <c r="BC72" s="678"/>
      <c r="BD72" s="678"/>
      <c r="BE72" s="678"/>
      <c r="BF72" s="678"/>
      <c r="BG72" s="678"/>
      <c r="BH72" s="678"/>
      <c r="BI72" s="678"/>
      <c r="BJ72" s="678"/>
      <c r="BK72" s="678"/>
      <c r="BL72" s="678"/>
      <c r="BM72" s="678"/>
      <c r="BN72" s="678"/>
      <c r="BO72" s="678"/>
      <c r="BP72" s="678"/>
      <c r="BQ72" s="678"/>
      <c r="BR72" s="678"/>
      <c r="BS72" s="678"/>
      <c r="BT72" s="678"/>
      <c r="BU72" s="678"/>
      <c r="BV72" s="678"/>
      <c r="BW72" s="678"/>
      <c r="BX72" s="678"/>
      <c r="BY72" s="678"/>
      <c r="BZ72" s="678"/>
      <c r="CA72" s="678"/>
      <c r="CB72" s="678"/>
      <c r="CC72" s="678"/>
      <c r="CD72" s="678"/>
      <c r="CE72" s="678"/>
      <c r="CF72" s="678"/>
      <c r="CG72" s="678"/>
      <c r="CH72" s="678"/>
      <c r="CI72" s="678"/>
      <c r="CJ72" s="678"/>
      <c r="CK72" s="678"/>
      <c r="CL72" s="678"/>
      <c r="CM72" s="678"/>
      <c r="CN72" s="678"/>
      <c r="CO72" s="678"/>
      <c r="CP72" s="678"/>
      <c r="CQ72" s="678"/>
      <c r="CR72" s="678"/>
      <c r="CS72" s="678"/>
      <c r="CT72" s="678"/>
      <c r="CU72" s="678"/>
      <c r="CV72" s="678"/>
      <c r="CW72" s="678"/>
      <c r="CX72" s="678"/>
      <c r="CY72" s="678"/>
      <c r="CZ72" s="678"/>
      <c r="DA72" s="678"/>
      <c r="DB72" s="678"/>
      <c r="DC72" s="678"/>
      <c r="DD72" s="678"/>
      <c r="DE72" s="678"/>
      <c r="DF72" s="678"/>
      <c r="DG72" s="678"/>
      <c r="DH72" s="678"/>
      <c r="DI72" s="678"/>
      <c r="DJ72" s="678"/>
      <c r="DK72" s="678"/>
      <c r="DL72" s="678"/>
      <c r="DM72" s="678"/>
      <c r="DN72" s="678"/>
      <c r="DO72" s="678"/>
      <c r="DP72" s="678"/>
      <c r="DQ72" s="678"/>
      <c r="DR72" s="681"/>
      <c r="DS72" s="687"/>
      <c r="DT72" s="667"/>
      <c r="DU72" s="667"/>
      <c r="DV72" s="667"/>
      <c r="DW72" s="667"/>
      <c r="DX72" s="667"/>
      <c r="DY72" s="667"/>
      <c r="DZ72" s="667"/>
      <c r="EA72" s="667"/>
      <c r="EB72" s="667"/>
      <c r="EC72" s="667"/>
      <c r="ED72" s="667"/>
      <c r="EE72" s="667"/>
    </row>
    <row r="73" spans="1:135" ht="3" customHeight="1" x14ac:dyDescent="0.25">
      <c r="A73" s="2982"/>
      <c r="B73" s="2952">
        <v>45</v>
      </c>
      <c r="C73" s="679"/>
      <c r="D73" s="680"/>
      <c r="E73" s="680"/>
      <c r="F73" s="680"/>
      <c r="G73" s="680"/>
      <c r="H73" s="680"/>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678"/>
      <c r="CG73" s="678"/>
      <c r="CH73" s="678"/>
      <c r="CI73" s="678"/>
      <c r="CJ73" s="678"/>
      <c r="CK73" s="678"/>
      <c r="CL73" s="678"/>
      <c r="CM73" s="678"/>
      <c r="CN73" s="678"/>
      <c r="CO73" s="678"/>
      <c r="CP73" s="678"/>
      <c r="CQ73" s="678"/>
      <c r="CR73" s="678"/>
      <c r="CS73" s="678"/>
      <c r="CT73" s="678"/>
      <c r="CU73" s="678"/>
      <c r="CV73" s="678"/>
      <c r="CW73" s="678"/>
      <c r="CX73" s="678"/>
      <c r="CY73" s="678"/>
      <c r="CZ73" s="678"/>
      <c r="DA73" s="678"/>
      <c r="DB73" s="678"/>
      <c r="DC73" s="678"/>
      <c r="DD73" s="678"/>
      <c r="DE73" s="678"/>
      <c r="DF73" s="678"/>
      <c r="DG73" s="678"/>
      <c r="DH73" s="678"/>
      <c r="DI73" s="678"/>
      <c r="DJ73" s="678"/>
      <c r="DK73" s="678"/>
      <c r="DL73" s="678"/>
      <c r="DM73" s="678"/>
      <c r="DN73" s="678"/>
      <c r="DO73" s="678"/>
      <c r="DP73" s="678"/>
      <c r="DQ73" s="678"/>
      <c r="DR73" s="681"/>
      <c r="DS73" s="687"/>
      <c r="DT73" s="667"/>
      <c r="DU73" s="667"/>
    </row>
    <row r="74" spans="1:135" ht="3" customHeight="1" x14ac:dyDescent="0.25">
      <c r="A74" s="2982"/>
      <c r="B74" s="2953"/>
      <c r="C74" s="679"/>
      <c r="D74" s="680"/>
      <c r="E74" s="680"/>
      <c r="F74" s="680"/>
      <c r="G74" s="680"/>
      <c r="H74" s="680"/>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678"/>
      <c r="CB74" s="678"/>
      <c r="CC74" s="678"/>
      <c r="CD74" s="678"/>
      <c r="CE74" s="678"/>
      <c r="CF74" s="678"/>
      <c r="CG74" s="678"/>
      <c r="CH74" s="678"/>
      <c r="CI74" s="678"/>
      <c r="CJ74" s="678"/>
      <c r="CK74" s="678"/>
      <c r="CL74" s="678"/>
      <c r="CM74" s="678"/>
      <c r="CN74" s="678"/>
      <c r="CO74" s="678"/>
      <c r="CP74" s="678"/>
      <c r="CQ74" s="678"/>
      <c r="CR74" s="678"/>
      <c r="CS74" s="678"/>
      <c r="CT74" s="678"/>
      <c r="CU74" s="678"/>
      <c r="CV74" s="678"/>
      <c r="CW74" s="678"/>
      <c r="CX74" s="678"/>
      <c r="CY74" s="678"/>
      <c r="CZ74" s="678"/>
      <c r="DA74" s="678"/>
      <c r="DB74" s="678"/>
      <c r="DC74" s="678"/>
      <c r="DD74" s="678"/>
      <c r="DE74" s="678"/>
      <c r="DF74" s="678"/>
      <c r="DG74" s="678"/>
      <c r="DH74" s="678"/>
      <c r="DI74" s="678"/>
      <c r="DJ74" s="678"/>
      <c r="DK74" s="678"/>
      <c r="DL74" s="678"/>
      <c r="DM74" s="678"/>
      <c r="DN74" s="678"/>
      <c r="DO74" s="678"/>
      <c r="DP74" s="678"/>
      <c r="DQ74" s="678"/>
      <c r="DR74" s="681"/>
      <c r="DS74" s="687"/>
      <c r="DT74" s="667"/>
      <c r="DU74" s="667"/>
    </row>
    <row r="75" spans="1:135" ht="3" customHeight="1" x14ac:dyDescent="0.25">
      <c r="A75" s="2982"/>
      <c r="B75" s="2953"/>
      <c r="C75" s="679"/>
      <c r="D75" s="680"/>
      <c r="E75" s="680"/>
      <c r="F75" s="680"/>
      <c r="G75" s="680"/>
      <c r="H75" s="680"/>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c r="BO75" s="678"/>
      <c r="BP75" s="678"/>
      <c r="BQ75" s="678"/>
      <c r="BR75" s="678"/>
      <c r="BS75" s="678"/>
      <c r="BT75" s="678"/>
      <c r="BU75" s="678"/>
      <c r="BV75" s="678"/>
      <c r="BW75" s="678"/>
      <c r="BX75" s="678"/>
      <c r="BY75" s="678"/>
      <c r="BZ75" s="678"/>
      <c r="CA75" s="678"/>
      <c r="CB75" s="678"/>
      <c r="CC75" s="678"/>
      <c r="CD75" s="678"/>
      <c r="CE75" s="678"/>
      <c r="CF75" s="678"/>
      <c r="CG75" s="678"/>
      <c r="CH75" s="678"/>
      <c r="CI75" s="678"/>
      <c r="CJ75" s="678"/>
      <c r="CK75" s="678"/>
      <c r="CL75" s="678"/>
      <c r="CM75" s="678"/>
      <c r="CN75" s="678"/>
      <c r="CO75" s="678"/>
      <c r="CP75" s="678"/>
      <c r="CQ75" s="678"/>
      <c r="CR75" s="678"/>
      <c r="CS75" s="678"/>
      <c r="CT75" s="678"/>
      <c r="CU75" s="678"/>
      <c r="CV75" s="678"/>
      <c r="CW75" s="678"/>
      <c r="CX75" s="678"/>
      <c r="CY75" s="678"/>
      <c r="CZ75" s="678"/>
      <c r="DA75" s="678"/>
      <c r="DB75" s="678"/>
      <c r="DC75" s="678"/>
      <c r="DD75" s="678"/>
      <c r="DE75" s="678"/>
      <c r="DF75" s="678"/>
      <c r="DG75" s="678"/>
      <c r="DH75" s="678"/>
      <c r="DI75" s="678"/>
      <c r="DJ75" s="678"/>
      <c r="DK75" s="678"/>
      <c r="DL75" s="678"/>
      <c r="DM75" s="678"/>
      <c r="DN75" s="678"/>
      <c r="DO75" s="678"/>
      <c r="DP75" s="678"/>
      <c r="DQ75" s="678"/>
      <c r="DR75" s="681"/>
      <c r="DS75" s="687"/>
      <c r="DT75" s="667"/>
      <c r="DU75" s="667"/>
    </row>
    <row r="76" spans="1:135" ht="3" customHeight="1" x14ac:dyDescent="0.25">
      <c r="A76" s="2982"/>
      <c r="B76" s="2953"/>
      <c r="C76" s="679"/>
      <c r="D76" s="680"/>
      <c r="E76" s="680"/>
      <c r="F76" s="680"/>
      <c r="G76" s="680"/>
      <c r="H76" s="680"/>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678"/>
      <c r="AJ76" s="678"/>
      <c r="AK76" s="678"/>
      <c r="AL76" s="678"/>
      <c r="AM76" s="678"/>
      <c r="AN76" s="678"/>
      <c r="AO76" s="678"/>
      <c r="AP76" s="678"/>
      <c r="AQ76" s="678"/>
      <c r="AR76" s="678"/>
      <c r="AS76" s="678"/>
      <c r="AT76" s="678"/>
      <c r="AU76" s="678"/>
      <c r="AV76" s="678"/>
      <c r="AW76" s="678"/>
      <c r="AX76" s="678"/>
      <c r="AY76" s="678"/>
      <c r="AZ76" s="678"/>
      <c r="BA76" s="678"/>
      <c r="BB76" s="678"/>
      <c r="BC76" s="678"/>
      <c r="BD76" s="678"/>
      <c r="BE76" s="678"/>
      <c r="BF76" s="678"/>
      <c r="BG76" s="678"/>
      <c r="BH76" s="678"/>
      <c r="BI76" s="678"/>
      <c r="BJ76" s="678"/>
      <c r="BK76" s="678"/>
      <c r="BL76" s="678"/>
      <c r="BM76" s="678"/>
      <c r="BN76" s="678"/>
      <c r="BO76" s="678"/>
      <c r="BP76" s="678"/>
      <c r="BQ76" s="678"/>
      <c r="BR76" s="678"/>
      <c r="BS76" s="678"/>
      <c r="BT76" s="678"/>
      <c r="BU76" s="678"/>
      <c r="BV76" s="678"/>
      <c r="BW76" s="678"/>
      <c r="BX76" s="678"/>
      <c r="BY76" s="678"/>
      <c r="BZ76" s="678"/>
      <c r="CA76" s="678"/>
      <c r="CB76" s="678"/>
      <c r="CC76" s="678"/>
      <c r="CD76" s="678"/>
      <c r="CE76" s="678"/>
      <c r="CF76" s="678"/>
      <c r="CG76" s="678"/>
      <c r="CH76" s="678"/>
      <c r="CI76" s="678"/>
      <c r="CJ76" s="678"/>
      <c r="CK76" s="678"/>
      <c r="CL76" s="678"/>
      <c r="CM76" s="678"/>
      <c r="CN76" s="678"/>
      <c r="CO76" s="678"/>
      <c r="CP76" s="678"/>
      <c r="CQ76" s="678"/>
      <c r="CR76" s="678"/>
      <c r="CS76" s="678"/>
      <c r="CT76" s="678"/>
      <c r="CU76" s="678"/>
      <c r="CV76" s="678"/>
      <c r="CW76" s="678"/>
      <c r="CX76" s="678"/>
      <c r="CY76" s="678"/>
      <c r="CZ76" s="678"/>
      <c r="DA76" s="678"/>
      <c r="DB76" s="678"/>
      <c r="DC76" s="678"/>
      <c r="DD76" s="678"/>
      <c r="DE76" s="678"/>
      <c r="DF76" s="678"/>
      <c r="DG76" s="678"/>
      <c r="DH76" s="678"/>
      <c r="DI76" s="678"/>
      <c r="DJ76" s="678"/>
      <c r="DK76" s="678"/>
      <c r="DL76" s="678"/>
      <c r="DM76" s="678"/>
      <c r="DN76" s="678"/>
      <c r="DO76" s="678"/>
      <c r="DP76" s="678"/>
      <c r="DQ76" s="678"/>
      <c r="DR76" s="689"/>
      <c r="DS76" s="690"/>
      <c r="DT76" s="667"/>
      <c r="DU76" s="667"/>
    </row>
    <row r="77" spans="1:135" ht="3" customHeight="1" x14ac:dyDescent="0.25">
      <c r="A77" s="2982"/>
      <c r="B77" s="2954"/>
      <c r="C77" s="679"/>
      <c r="D77" s="680"/>
      <c r="E77" s="680"/>
      <c r="F77" s="680"/>
      <c r="G77" s="680"/>
      <c r="H77" s="680"/>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88"/>
      <c r="AH77" s="688"/>
      <c r="AI77" s="678"/>
      <c r="AJ77" s="678"/>
      <c r="AK77" s="678"/>
      <c r="AL77" s="678"/>
      <c r="AM77" s="678"/>
      <c r="AN77" s="678"/>
      <c r="AO77" s="678"/>
      <c r="AP77" s="678"/>
      <c r="AQ77" s="678"/>
      <c r="AR77" s="678"/>
      <c r="AS77" s="678"/>
      <c r="AT77" s="678"/>
      <c r="AU77" s="678"/>
      <c r="AV77" s="678"/>
      <c r="AW77" s="678"/>
      <c r="AX77" s="678"/>
      <c r="AY77" s="678"/>
      <c r="AZ77" s="678"/>
      <c r="BA77" s="678"/>
      <c r="BB77" s="678"/>
      <c r="BC77" s="678"/>
      <c r="BD77" s="678"/>
      <c r="BE77" s="678"/>
      <c r="BF77" s="678"/>
      <c r="BG77" s="678"/>
      <c r="BH77" s="678"/>
      <c r="BI77" s="678"/>
      <c r="BJ77" s="678"/>
      <c r="BK77" s="678"/>
      <c r="BL77" s="678"/>
      <c r="BM77" s="678"/>
      <c r="BN77" s="678"/>
      <c r="BO77" s="678"/>
      <c r="BP77" s="678"/>
      <c r="BQ77" s="678"/>
      <c r="BR77" s="678"/>
      <c r="BS77" s="678"/>
      <c r="BT77" s="678"/>
      <c r="BU77" s="678"/>
      <c r="BV77" s="678"/>
      <c r="BW77" s="678"/>
      <c r="BX77" s="678"/>
      <c r="BY77" s="678"/>
      <c r="BZ77" s="678"/>
      <c r="CA77" s="678"/>
      <c r="CB77" s="678"/>
      <c r="CC77" s="678"/>
      <c r="CD77" s="678"/>
      <c r="CE77" s="678"/>
      <c r="CF77" s="678"/>
      <c r="CG77" s="678"/>
      <c r="CH77" s="678"/>
      <c r="CI77" s="678"/>
      <c r="CJ77" s="678"/>
      <c r="CK77" s="678"/>
      <c r="CL77" s="678"/>
      <c r="CM77" s="678"/>
      <c r="CN77" s="678"/>
      <c r="CO77" s="678"/>
      <c r="CP77" s="678"/>
      <c r="CQ77" s="678"/>
      <c r="CR77" s="678"/>
      <c r="CS77" s="678"/>
      <c r="CT77" s="678"/>
      <c r="CU77" s="678"/>
      <c r="CV77" s="678"/>
      <c r="CW77" s="678"/>
      <c r="CX77" s="678"/>
      <c r="CY77" s="678"/>
      <c r="CZ77" s="678"/>
      <c r="DA77" s="678"/>
      <c r="DB77" s="678"/>
      <c r="DC77" s="678"/>
      <c r="DD77" s="678"/>
      <c r="DE77" s="678"/>
      <c r="DF77" s="678"/>
      <c r="DG77" s="678"/>
      <c r="DH77" s="678"/>
      <c r="DI77" s="678"/>
      <c r="DJ77" s="678"/>
      <c r="DK77" s="678"/>
      <c r="DL77" s="678"/>
      <c r="DM77" s="678"/>
      <c r="DN77" s="678"/>
      <c r="DO77" s="678"/>
      <c r="DP77" s="678"/>
      <c r="DQ77" s="678"/>
      <c r="DR77" s="689"/>
      <c r="DS77" s="690"/>
      <c r="DT77" s="667"/>
      <c r="DU77" s="667"/>
    </row>
    <row r="78" spans="1:135" ht="3" customHeight="1" x14ac:dyDescent="0.25">
      <c r="A78" s="2982"/>
      <c r="B78" s="2952">
        <v>40</v>
      </c>
      <c r="C78" s="679"/>
      <c r="D78" s="680"/>
      <c r="E78" s="680"/>
      <c r="F78" s="680"/>
      <c r="G78" s="680"/>
      <c r="H78" s="680"/>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c r="BO78" s="678"/>
      <c r="BP78" s="678"/>
      <c r="BQ78" s="678"/>
      <c r="BR78" s="678"/>
      <c r="BS78" s="678"/>
      <c r="BT78" s="678"/>
      <c r="BU78" s="678"/>
      <c r="BV78" s="678"/>
      <c r="BW78" s="678"/>
      <c r="BX78" s="678"/>
      <c r="BY78" s="678"/>
      <c r="BZ78" s="678"/>
      <c r="CA78" s="678"/>
      <c r="CB78" s="678"/>
      <c r="CC78" s="678"/>
      <c r="CD78" s="678"/>
      <c r="CE78" s="678"/>
      <c r="CF78" s="678"/>
      <c r="CG78" s="678"/>
      <c r="CH78" s="678"/>
      <c r="CI78" s="678"/>
      <c r="CJ78" s="678"/>
      <c r="CK78" s="678"/>
      <c r="CL78" s="678"/>
      <c r="CM78" s="678"/>
      <c r="CN78" s="678"/>
      <c r="CO78" s="678"/>
      <c r="CP78" s="678"/>
      <c r="CQ78" s="678"/>
      <c r="CR78" s="678"/>
      <c r="CS78" s="678"/>
      <c r="CT78" s="678"/>
      <c r="CU78" s="678"/>
      <c r="CV78" s="678"/>
      <c r="CW78" s="678"/>
      <c r="CX78" s="678"/>
      <c r="CY78" s="678"/>
      <c r="CZ78" s="678"/>
      <c r="DA78" s="678"/>
      <c r="DB78" s="678"/>
      <c r="DC78" s="678"/>
      <c r="DD78" s="678"/>
      <c r="DE78" s="678"/>
      <c r="DF78" s="678"/>
      <c r="DG78" s="678"/>
      <c r="DH78" s="678"/>
      <c r="DI78" s="678"/>
      <c r="DJ78" s="678"/>
      <c r="DK78" s="678"/>
      <c r="DL78" s="678"/>
      <c r="DM78" s="678"/>
      <c r="DN78" s="678"/>
      <c r="DO78" s="678"/>
      <c r="DP78" s="678"/>
      <c r="DQ78" s="678"/>
      <c r="DR78" s="689"/>
      <c r="DS78" s="654"/>
      <c r="DT78" s="655"/>
      <c r="DU78" s="655"/>
      <c r="DV78" s="655"/>
      <c r="DW78" s="655"/>
      <c r="DX78" s="655"/>
      <c r="DY78" s="655"/>
      <c r="DZ78" s="655"/>
      <c r="EA78" s="655"/>
      <c r="EB78" s="655"/>
      <c r="EC78" s="655"/>
      <c r="ED78" s="655"/>
      <c r="EE78" s="655"/>
    </row>
    <row r="79" spans="1:135" ht="3" customHeight="1" x14ac:dyDescent="0.25">
      <c r="A79" s="2982"/>
      <c r="B79" s="2953"/>
      <c r="C79" s="679"/>
      <c r="D79" s="680"/>
      <c r="E79" s="680"/>
      <c r="F79" s="680"/>
      <c r="G79" s="680"/>
      <c r="H79" s="680"/>
      <c r="I79" s="678"/>
      <c r="J79" s="678"/>
      <c r="K79" s="678"/>
      <c r="L79" s="678"/>
      <c r="M79" s="678"/>
      <c r="N79" s="678"/>
      <c r="O79" s="678"/>
      <c r="P79" s="678"/>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c r="CU79" s="678"/>
      <c r="CV79" s="678"/>
      <c r="CW79" s="678"/>
      <c r="CX79" s="678"/>
      <c r="CY79" s="678"/>
      <c r="CZ79" s="678"/>
      <c r="DA79" s="678"/>
      <c r="DB79" s="678"/>
      <c r="DC79" s="678"/>
      <c r="DD79" s="678"/>
      <c r="DE79" s="678"/>
      <c r="DF79" s="678"/>
      <c r="DG79" s="678"/>
      <c r="DH79" s="678"/>
      <c r="DI79" s="678"/>
      <c r="DJ79" s="678"/>
      <c r="DK79" s="678"/>
      <c r="DL79" s="678"/>
      <c r="DM79" s="678"/>
      <c r="DN79" s="678"/>
      <c r="DO79" s="678"/>
      <c r="DP79" s="678"/>
      <c r="DQ79" s="678"/>
      <c r="DR79" s="689"/>
      <c r="DS79" s="690"/>
      <c r="DT79" s="667"/>
      <c r="DU79" s="667"/>
      <c r="DV79" s="667"/>
      <c r="DW79" s="667"/>
      <c r="DX79" s="667"/>
      <c r="DY79" s="667"/>
      <c r="DZ79" s="667"/>
      <c r="EA79" s="667"/>
      <c r="EB79" s="667"/>
      <c r="EC79" s="667"/>
      <c r="ED79" s="667"/>
      <c r="EE79" s="667"/>
    </row>
    <row r="80" spans="1:135" ht="3" customHeight="1" x14ac:dyDescent="0.25">
      <c r="A80" s="2982"/>
      <c r="B80" s="2953"/>
      <c r="C80" s="679"/>
      <c r="D80" s="680"/>
      <c r="E80" s="680"/>
      <c r="F80" s="680"/>
      <c r="G80" s="680"/>
      <c r="H80" s="680"/>
      <c r="I80" s="678"/>
      <c r="J80" s="678"/>
      <c r="K80" s="678"/>
      <c r="L80" s="678"/>
      <c r="M80" s="678"/>
      <c r="N80" s="678"/>
      <c r="O80" s="678"/>
      <c r="P80" s="678"/>
      <c r="Q80" s="678"/>
      <c r="R80" s="678"/>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c r="BO80" s="678"/>
      <c r="BP80" s="678"/>
      <c r="BQ80" s="678"/>
      <c r="BR80" s="678"/>
      <c r="BS80" s="678"/>
      <c r="BT80" s="678"/>
      <c r="BU80" s="678"/>
      <c r="BV80" s="678"/>
      <c r="BW80" s="678"/>
      <c r="BX80" s="678"/>
      <c r="BY80" s="678"/>
      <c r="BZ80" s="678"/>
      <c r="CA80" s="678"/>
      <c r="CB80" s="678"/>
      <c r="CC80" s="678"/>
      <c r="CD80" s="678"/>
      <c r="CE80" s="678"/>
      <c r="CF80" s="678"/>
      <c r="CG80" s="678"/>
      <c r="CH80" s="678"/>
      <c r="CI80" s="678"/>
      <c r="CJ80" s="678"/>
      <c r="CK80" s="678"/>
      <c r="CL80" s="678"/>
      <c r="CM80" s="678"/>
      <c r="CN80" s="678"/>
      <c r="CO80" s="678"/>
      <c r="CP80" s="678"/>
      <c r="CQ80" s="678"/>
      <c r="CR80" s="678"/>
      <c r="CS80" s="678"/>
      <c r="CT80" s="678"/>
      <c r="CU80" s="678"/>
      <c r="CV80" s="678"/>
      <c r="CW80" s="678"/>
      <c r="CX80" s="678"/>
      <c r="CY80" s="678"/>
      <c r="CZ80" s="678"/>
      <c r="DA80" s="678"/>
      <c r="DB80" s="678"/>
      <c r="DC80" s="678"/>
      <c r="DD80" s="678"/>
      <c r="DE80" s="678"/>
      <c r="DF80" s="678"/>
      <c r="DG80" s="678"/>
      <c r="DH80" s="678"/>
      <c r="DI80" s="678"/>
      <c r="DJ80" s="678"/>
      <c r="DK80" s="678"/>
      <c r="DL80" s="678"/>
      <c r="DM80" s="678"/>
      <c r="DN80" s="678"/>
      <c r="DO80" s="678"/>
      <c r="DP80" s="678"/>
      <c r="DQ80" s="678"/>
      <c r="DR80" s="678"/>
      <c r="DS80" s="667"/>
      <c r="DT80" s="667"/>
    </row>
    <row r="81" spans="1:127" ht="3" customHeight="1" x14ac:dyDescent="0.25">
      <c r="A81" s="2982"/>
      <c r="B81" s="2953"/>
      <c r="C81" s="679"/>
      <c r="D81" s="680"/>
      <c r="E81" s="680"/>
      <c r="F81" s="680"/>
      <c r="G81" s="680"/>
      <c r="H81" s="680"/>
      <c r="I81" s="678"/>
      <c r="J81" s="678"/>
      <c r="K81" s="678"/>
      <c r="L81" s="678"/>
      <c r="M81" s="678"/>
      <c r="N81" s="678"/>
      <c r="O81" s="678"/>
      <c r="P81" s="678"/>
      <c r="Q81" s="678"/>
      <c r="R81" s="678"/>
      <c r="S81" s="678"/>
      <c r="T81" s="678"/>
      <c r="U81" s="678"/>
      <c r="V81" s="678"/>
      <c r="W81" s="678"/>
      <c r="X81" s="678"/>
      <c r="Y81" s="678"/>
      <c r="Z81" s="678"/>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8"/>
      <c r="AZ81" s="678"/>
      <c r="BA81" s="678"/>
      <c r="BB81" s="678"/>
      <c r="BC81" s="678"/>
      <c r="BD81" s="678"/>
      <c r="BE81" s="678"/>
      <c r="BF81" s="678"/>
      <c r="BG81" s="678"/>
      <c r="BH81" s="678"/>
      <c r="BI81" s="678"/>
      <c r="BJ81" s="678"/>
      <c r="BK81" s="678"/>
      <c r="BL81" s="678"/>
      <c r="BM81" s="678"/>
      <c r="BN81" s="678"/>
      <c r="BO81" s="678"/>
      <c r="BP81" s="678"/>
      <c r="BQ81" s="678"/>
      <c r="BR81" s="678"/>
      <c r="BS81" s="678"/>
      <c r="BT81" s="678"/>
      <c r="BU81" s="678"/>
      <c r="BV81" s="678"/>
      <c r="BW81" s="678"/>
      <c r="BX81" s="678"/>
      <c r="BY81" s="678"/>
      <c r="BZ81" s="678"/>
      <c r="CA81" s="678"/>
      <c r="CB81" s="678"/>
      <c r="CC81" s="678"/>
      <c r="CD81" s="678"/>
      <c r="CE81" s="678"/>
      <c r="CF81" s="678"/>
      <c r="CG81" s="678"/>
      <c r="CH81" s="678"/>
      <c r="CI81" s="678"/>
      <c r="CJ81" s="678"/>
      <c r="CK81" s="678"/>
      <c r="CL81" s="678"/>
      <c r="CM81" s="678"/>
      <c r="CN81" s="678"/>
      <c r="CO81" s="678"/>
      <c r="CP81" s="678"/>
      <c r="CQ81" s="678"/>
      <c r="CR81" s="678"/>
      <c r="CS81" s="678"/>
      <c r="CT81" s="678"/>
      <c r="CU81" s="678"/>
      <c r="CV81" s="678"/>
      <c r="CW81" s="678"/>
      <c r="CX81" s="678"/>
      <c r="CY81" s="678"/>
      <c r="CZ81" s="678"/>
      <c r="DA81" s="678"/>
      <c r="DB81" s="678"/>
      <c r="DC81" s="678"/>
      <c r="DD81" s="678"/>
      <c r="DE81" s="678"/>
      <c r="DF81" s="678"/>
      <c r="DG81" s="678"/>
      <c r="DH81" s="678"/>
      <c r="DI81" s="678"/>
      <c r="DJ81" s="678"/>
      <c r="DK81" s="678"/>
      <c r="DL81" s="678"/>
      <c r="DM81" s="678"/>
      <c r="DN81" s="678"/>
      <c r="DO81" s="678"/>
      <c r="DP81" s="678"/>
      <c r="DQ81" s="678"/>
      <c r="DR81" s="678"/>
      <c r="DS81" s="667"/>
      <c r="DT81" s="667"/>
    </row>
    <row r="82" spans="1:127" ht="3" customHeight="1" x14ac:dyDescent="0.25">
      <c r="A82" s="2982"/>
      <c r="B82" s="2954"/>
      <c r="C82" s="679"/>
      <c r="D82" s="680"/>
      <c r="E82" s="680"/>
      <c r="F82" s="680"/>
      <c r="G82" s="680"/>
      <c r="H82" s="680"/>
      <c r="I82" s="678"/>
      <c r="J82" s="678"/>
      <c r="K82" s="678"/>
      <c r="L82" s="678"/>
      <c r="M82" s="678"/>
      <c r="N82" s="678"/>
      <c r="O82" s="678"/>
      <c r="P82" s="678"/>
      <c r="Q82" s="678"/>
      <c r="R82" s="678"/>
      <c r="S82" s="678"/>
      <c r="T82" s="678"/>
      <c r="U82" s="678"/>
      <c r="V82" s="678"/>
      <c r="W82" s="678"/>
      <c r="X82" s="678"/>
      <c r="Y82" s="678"/>
      <c r="Z82" s="678"/>
      <c r="AA82" s="678"/>
      <c r="AB82" s="678"/>
      <c r="AC82" s="678"/>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678"/>
      <c r="AZ82" s="678"/>
      <c r="BA82" s="678"/>
      <c r="BB82" s="678"/>
      <c r="BC82" s="678"/>
      <c r="BD82" s="678"/>
      <c r="BE82" s="678"/>
      <c r="BF82" s="678"/>
      <c r="BG82" s="678"/>
      <c r="BH82" s="678"/>
      <c r="BI82" s="678"/>
      <c r="BJ82" s="678"/>
      <c r="BK82" s="678"/>
      <c r="BL82" s="678"/>
      <c r="BM82" s="678"/>
      <c r="BN82" s="678"/>
      <c r="BO82" s="678"/>
      <c r="BP82" s="678"/>
      <c r="BQ82" s="678"/>
      <c r="BR82" s="678"/>
      <c r="BS82" s="678"/>
      <c r="BT82" s="678"/>
      <c r="BU82" s="678"/>
      <c r="BV82" s="678"/>
      <c r="BW82" s="678"/>
      <c r="BX82" s="678"/>
      <c r="BY82" s="678"/>
      <c r="BZ82" s="678"/>
      <c r="CA82" s="678"/>
      <c r="CB82" s="678"/>
      <c r="CC82" s="678"/>
      <c r="CD82" s="678"/>
      <c r="CE82" s="678"/>
      <c r="CF82" s="678"/>
      <c r="CG82" s="678"/>
      <c r="CH82" s="678"/>
      <c r="CI82" s="678"/>
      <c r="CJ82" s="678"/>
      <c r="CK82" s="678"/>
      <c r="CL82" s="678"/>
      <c r="CM82" s="678"/>
      <c r="CN82" s="678"/>
      <c r="CO82" s="678"/>
      <c r="CP82" s="678"/>
      <c r="CQ82" s="678"/>
      <c r="CR82" s="678"/>
      <c r="CS82" s="678"/>
      <c r="CT82" s="678"/>
      <c r="CU82" s="678"/>
      <c r="CV82" s="678"/>
      <c r="CW82" s="678"/>
      <c r="CX82" s="678"/>
      <c r="CY82" s="678"/>
      <c r="CZ82" s="678"/>
      <c r="DA82" s="678"/>
      <c r="DB82" s="678"/>
      <c r="DC82" s="2986" t="s">
        <v>920</v>
      </c>
      <c r="DD82" s="2986"/>
      <c r="DE82" s="2986"/>
      <c r="DF82" s="2986"/>
      <c r="DG82" s="2986"/>
      <c r="DH82" s="2986"/>
      <c r="DI82" s="2986"/>
      <c r="DJ82" s="2986"/>
      <c r="DK82" s="2986"/>
      <c r="DL82" s="2986"/>
      <c r="DM82" s="2986"/>
      <c r="DN82" s="688"/>
      <c r="DO82" s="688"/>
      <c r="DP82" s="688"/>
      <c r="DQ82" s="688"/>
      <c r="DR82" s="688"/>
      <c r="DS82" s="688"/>
      <c r="DT82" s="688"/>
      <c r="DU82" s="669"/>
      <c r="DV82" s="669"/>
      <c r="DW82" s="669"/>
    </row>
    <row r="83" spans="1:127" ht="3" customHeight="1" x14ac:dyDescent="0.25">
      <c r="A83" s="2982"/>
      <c r="B83" s="2952">
        <v>35</v>
      </c>
      <c r="C83" s="679"/>
      <c r="D83" s="680"/>
      <c r="E83" s="680"/>
      <c r="F83" s="680"/>
      <c r="G83" s="680"/>
      <c r="H83" s="680"/>
      <c r="I83" s="678"/>
      <c r="J83" s="678"/>
      <c r="K83" s="678"/>
      <c r="L83" s="678"/>
      <c r="M83" s="678"/>
      <c r="N83" s="678"/>
      <c r="O83" s="678"/>
      <c r="P83" s="678"/>
      <c r="Q83" s="678"/>
      <c r="R83" s="678"/>
      <c r="S83" s="678"/>
      <c r="T83" s="678"/>
      <c r="U83" s="678"/>
      <c r="V83" s="678"/>
      <c r="W83" s="678"/>
      <c r="X83" s="678"/>
      <c r="Y83" s="678"/>
      <c r="Z83" s="678"/>
      <c r="AA83" s="678"/>
      <c r="AB83" s="678"/>
      <c r="AC83" s="678"/>
      <c r="AD83" s="678"/>
      <c r="AE83" s="678"/>
      <c r="AF83" s="678"/>
      <c r="AG83" s="691"/>
      <c r="AH83" s="691"/>
      <c r="AI83" s="691"/>
      <c r="AJ83" s="691"/>
      <c r="AK83" s="691"/>
      <c r="AL83" s="691"/>
      <c r="AM83" s="691"/>
      <c r="AN83" s="691"/>
      <c r="AO83" s="691"/>
      <c r="AP83" s="691"/>
      <c r="AQ83" s="691"/>
      <c r="AR83" s="691"/>
      <c r="AS83" s="691"/>
      <c r="AT83" s="691"/>
      <c r="AU83" s="2958" t="s">
        <v>895</v>
      </c>
      <c r="AV83" s="2959"/>
      <c r="AW83" s="2959"/>
      <c r="AX83" s="2959"/>
      <c r="AY83" s="2959"/>
      <c r="AZ83" s="2959"/>
      <c r="BA83" s="2959"/>
      <c r="BB83" s="2959"/>
      <c r="BC83" s="2959"/>
      <c r="BD83" s="2959"/>
      <c r="BE83" s="2959"/>
      <c r="BF83" s="2959"/>
      <c r="BG83" s="2959"/>
      <c r="BH83" s="2959"/>
      <c r="BI83" s="2959"/>
      <c r="BJ83" s="2959"/>
      <c r="BK83" s="2959"/>
      <c r="BL83" s="2959"/>
      <c r="BM83" s="2959"/>
      <c r="BN83" s="2959"/>
      <c r="BO83" s="2959"/>
      <c r="BP83" s="2959"/>
      <c r="BQ83" s="2959"/>
      <c r="BR83" s="2959"/>
      <c r="BS83" s="2959"/>
      <c r="BT83" s="2959"/>
      <c r="BU83" s="2959"/>
      <c r="BV83" s="2959"/>
      <c r="BW83" s="2959"/>
      <c r="BX83" s="2959"/>
      <c r="BY83" s="2959"/>
      <c r="BZ83" s="2959"/>
      <c r="CA83" s="2959"/>
      <c r="CB83" s="2959"/>
      <c r="CC83" s="2959"/>
      <c r="CD83" s="2959"/>
      <c r="CE83" s="2959"/>
      <c r="CF83" s="2960"/>
      <c r="CG83" s="2967">
        <v>4.4000000000000004</v>
      </c>
      <c r="CH83" s="2968"/>
      <c r="CI83" s="2968"/>
      <c r="CJ83" s="2968"/>
      <c r="CK83" s="2968"/>
      <c r="CL83" s="2968"/>
      <c r="CM83" s="2968"/>
      <c r="CN83" s="2968"/>
      <c r="CO83" s="2968"/>
      <c r="CP83" s="2969"/>
      <c r="CQ83" s="691"/>
      <c r="CR83" s="691"/>
      <c r="CS83" s="691"/>
      <c r="CT83" s="691"/>
      <c r="CU83" s="678"/>
      <c r="CV83" s="678"/>
      <c r="CW83" s="678"/>
      <c r="CX83" s="678"/>
      <c r="CY83" s="678"/>
      <c r="CZ83" s="686"/>
      <c r="DA83" s="684"/>
      <c r="DB83" s="691"/>
      <c r="DC83" s="2986"/>
      <c r="DD83" s="2986"/>
      <c r="DE83" s="2986"/>
      <c r="DF83" s="2986"/>
      <c r="DG83" s="2986"/>
      <c r="DH83" s="2986"/>
      <c r="DI83" s="2986"/>
      <c r="DJ83" s="2986"/>
      <c r="DK83" s="2986"/>
      <c r="DL83" s="2986"/>
      <c r="DM83" s="2986"/>
      <c r="DN83" s="669"/>
      <c r="DO83" s="669"/>
      <c r="DP83" s="669"/>
      <c r="DQ83" s="669"/>
      <c r="DR83" s="688"/>
      <c r="DS83" s="688"/>
      <c r="DT83" s="688"/>
      <c r="DU83" s="669"/>
      <c r="DV83" s="669"/>
      <c r="DW83" s="669"/>
    </row>
    <row r="84" spans="1:127" ht="3" customHeight="1" x14ac:dyDescent="0.25">
      <c r="A84" s="2982"/>
      <c r="B84" s="2953"/>
      <c r="C84" s="679"/>
      <c r="D84" s="680"/>
      <c r="E84" s="680"/>
      <c r="F84" s="680"/>
      <c r="G84" s="680"/>
      <c r="H84" s="680"/>
      <c r="I84" s="678"/>
      <c r="J84" s="678"/>
      <c r="K84" s="678"/>
      <c r="L84" s="678"/>
      <c r="M84" s="678"/>
      <c r="N84" s="678"/>
      <c r="O84" s="678"/>
      <c r="P84" s="678"/>
      <c r="Q84" s="678"/>
      <c r="R84" s="678"/>
      <c r="S84" s="678"/>
      <c r="T84" s="678"/>
      <c r="U84" s="678"/>
      <c r="V84" s="678"/>
      <c r="W84" s="678"/>
      <c r="X84" s="678"/>
      <c r="Y84" s="678"/>
      <c r="Z84" s="678"/>
      <c r="AA84" s="678"/>
      <c r="AB84" s="678"/>
      <c r="AC84" s="678"/>
      <c r="AD84" s="678"/>
      <c r="AE84" s="678"/>
      <c r="AF84" s="678"/>
      <c r="AG84" s="691"/>
      <c r="AH84" s="691"/>
      <c r="AI84" s="691"/>
      <c r="AJ84" s="691"/>
      <c r="AK84" s="691"/>
      <c r="AL84" s="691"/>
      <c r="AM84" s="691"/>
      <c r="AN84" s="691"/>
      <c r="AO84" s="691"/>
      <c r="AP84" s="691"/>
      <c r="AQ84" s="691"/>
      <c r="AR84" s="691"/>
      <c r="AS84" s="691"/>
      <c r="AT84" s="691"/>
      <c r="AU84" s="2961"/>
      <c r="AV84" s="2962"/>
      <c r="AW84" s="2962"/>
      <c r="AX84" s="2962"/>
      <c r="AY84" s="2962"/>
      <c r="AZ84" s="2962"/>
      <c r="BA84" s="2962"/>
      <c r="BB84" s="2962"/>
      <c r="BC84" s="2962"/>
      <c r="BD84" s="2962"/>
      <c r="BE84" s="2962"/>
      <c r="BF84" s="2962"/>
      <c r="BG84" s="2962"/>
      <c r="BH84" s="2962"/>
      <c r="BI84" s="2962"/>
      <c r="BJ84" s="2962"/>
      <c r="BK84" s="2962"/>
      <c r="BL84" s="2962"/>
      <c r="BM84" s="2962"/>
      <c r="BN84" s="2962"/>
      <c r="BO84" s="2962"/>
      <c r="BP84" s="2962"/>
      <c r="BQ84" s="2962"/>
      <c r="BR84" s="2962"/>
      <c r="BS84" s="2962"/>
      <c r="BT84" s="2962"/>
      <c r="BU84" s="2962"/>
      <c r="BV84" s="2962"/>
      <c r="BW84" s="2962"/>
      <c r="BX84" s="2962"/>
      <c r="BY84" s="2962"/>
      <c r="BZ84" s="2962"/>
      <c r="CA84" s="2962"/>
      <c r="CB84" s="2962"/>
      <c r="CC84" s="2962"/>
      <c r="CD84" s="2962"/>
      <c r="CE84" s="2962"/>
      <c r="CF84" s="2963"/>
      <c r="CG84" s="2970"/>
      <c r="CH84" s="2971"/>
      <c r="CI84" s="2971"/>
      <c r="CJ84" s="2971"/>
      <c r="CK84" s="2971"/>
      <c r="CL84" s="2971"/>
      <c r="CM84" s="2971"/>
      <c r="CN84" s="2971"/>
      <c r="CO84" s="2971"/>
      <c r="CP84" s="2972"/>
      <c r="CQ84" s="691"/>
      <c r="CR84" s="691"/>
      <c r="CS84" s="691"/>
      <c r="CT84" s="691"/>
      <c r="CU84" s="678"/>
      <c r="CV84" s="678"/>
      <c r="CW84" s="678"/>
      <c r="CX84" s="678"/>
      <c r="CY84" s="678"/>
      <c r="CZ84" s="651"/>
      <c r="DA84" s="653"/>
      <c r="DB84" s="691"/>
      <c r="DC84" s="2986"/>
      <c r="DD84" s="2986"/>
      <c r="DE84" s="2986"/>
      <c r="DF84" s="2986"/>
      <c r="DG84" s="2986"/>
      <c r="DH84" s="2986"/>
      <c r="DI84" s="2986"/>
      <c r="DJ84" s="2986"/>
      <c r="DK84" s="2986"/>
      <c r="DL84" s="2986"/>
      <c r="DM84" s="2986"/>
      <c r="DN84" s="669"/>
      <c r="DO84" s="669"/>
      <c r="DP84" s="669"/>
      <c r="DQ84" s="669"/>
      <c r="DR84" s="688"/>
      <c r="DS84" s="688"/>
      <c r="DT84" s="688"/>
      <c r="DU84" s="669"/>
      <c r="DV84" s="669"/>
      <c r="DW84" s="669"/>
    </row>
    <row r="85" spans="1:127" ht="3" customHeight="1" x14ac:dyDescent="0.25">
      <c r="A85" s="2982"/>
      <c r="B85" s="2953"/>
      <c r="C85" s="679"/>
      <c r="D85" s="680"/>
      <c r="E85" s="680"/>
      <c r="F85" s="680"/>
      <c r="G85" s="680"/>
      <c r="H85" s="680"/>
      <c r="I85" s="678"/>
      <c r="J85" s="678"/>
      <c r="K85" s="678"/>
      <c r="L85" s="678"/>
      <c r="M85" s="678"/>
      <c r="N85" s="678"/>
      <c r="O85" s="678"/>
      <c r="P85" s="678"/>
      <c r="Q85" s="678"/>
      <c r="R85" s="678"/>
      <c r="S85" s="678"/>
      <c r="T85" s="678"/>
      <c r="U85" s="678"/>
      <c r="V85" s="678"/>
      <c r="W85" s="678"/>
      <c r="X85" s="678"/>
      <c r="Y85" s="678"/>
      <c r="Z85" s="678"/>
      <c r="AA85" s="678"/>
      <c r="AB85" s="678"/>
      <c r="AC85" s="678"/>
      <c r="AD85" s="678"/>
      <c r="AE85" s="678"/>
      <c r="AF85" s="678"/>
      <c r="AG85" s="691"/>
      <c r="AH85" s="691"/>
      <c r="AI85" s="691"/>
      <c r="AJ85" s="691"/>
      <c r="AK85" s="691"/>
      <c r="AL85" s="691"/>
      <c r="AM85" s="691"/>
      <c r="AN85" s="691"/>
      <c r="AO85" s="691"/>
      <c r="AP85" s="691"/>
      <c r="AQ85" s="691"/>
      <c r="AR85" s="691"/>
      <c r="AS85" s="691"/>
      <c r="AT85" s="691"/>
      <c r="AU85" s="2961"/>
      <c r="AV85" s="2962"/>
      <c r="AW85" s="2962"/>
      <c r="AX85" s="2962"/>
      <c r="AY85" s="2962"/>
      <c r="AZ85" s="2962"/>
      <c r="BA85" s="2962"/>
      <c r="BB85" s="2962"/>
      <c r="BC85" s="2962"/>
      <c r="BD85" s="2962"/>
      <c r="BE85" s="2962"/>
      <c r="BF85" s="2962"/>
      <c r="BG85" s="2962"/>
      <c r="BH85" s="2962"/>
      <c r="BI85" s="2962"/>
      <c r="BJ85" s="2962"/>
      <c r="BK85" s="2962"/>
      <c r="BL85" s="2962"/>
      <c r="BM85" s="2962"/>
      <c r="BN85" s="2962"/>
      <c r="BO85" s="2962"/>
      <c r="BP85" s="2962"/>
      <c r="BQ85" s="2962"/>
      <c r="BR85" s="2962"/>
      <c r="BS85" s="2962"/>
      <c r="BT85" s="2962"/>
      <c r="BU85" s="2962"/>
      <c r="BV85" s="2962"/>
      <c r="BW85" s="2962"/>
      <c r="BX85" s="2962"/>
      <c r="BY85" s="2962"/>
      <c r="BZ85" s="2962"/>
      <c r="CA85" s="2962"/>
      <c r="CB85" s="2962"/>
      <c r="CC85" s="2962"/>
      <c r="CD85" s="2962"/>
      <c r="CE85" s="2962"/>
      <c r="CF85" s="2963"/>
      <c r="CG85" s="2970"/>
      <c r="CH85" s="2971"/>
      <c r="CI85" s="2971"/>
      <c r="CJ85" s="2971"/>
      <c r="CK85" s="2971"/>
      <c r="CL85" s="2971"/>
      <c r="CM85" s="2971"/>
      <c r="CN85" s="2971"/>
      <c r="CO85" s="2971"/>
      <c r="CP85" s="2972"/>
      <c r="CQ85" s="691"/>
      <c r="CR85" s="691"/>
      <c r="CS85" s="691"/>
      <c r="CT85" s="691"/>
      <c r="CU85" s="678"/>
      <c r="CV85" s="678"/>
      <c r="CW85" s="678"/>
      <c r="CX85" s="678"/>
      <c r="CY85" s="678"/>
      <c r="CZ85" s="678"/>
      <c r="DA85" s="678"/>
      <c r="DB85" s="691"/>
      <c r="DC85" s="2986"/>
      <c r="DD85" s="2986"/>
      <c r="DE85" s="2986"/>
      <c r="DF85" s="2986"/>
      <c r="DG85" s="2986"/>
      <c r="DH85" s="2986"/>
      <c r="DI85" s="2986"/>
      <c r="DJ85" s="2986"/>
      <c r="DK85" s="2986"/>
      <c r="DL85" s="2986"/>
      <c r="DM85" s="2986"/>
      <c r="DN85" s="669"/>
      <c r="DO85" s="669"/>
      <c r="DP85" s="669"/>
      <c r="DQ85" s="669"/>
      <c r="DR85" s="688"/>
      <c r="DS85" s="688"/>
      <c r="DT85" s="688"/>
      <c r="DU85" s="669"/>
      <c r="DV85" s="669"/>
      <c r="DW85" s="669"/>
    </row>
    <row r="86" spans="1:127" ht="3" customHeight="1" x14ac:dyDescent="0.25">
      <c r="A86" s="2982"/>
      <c r="B86" s="2953"/>
      <c r="C86" s="679"/>
      <c r="D86" s="680"/>
      <c r="E86" s="680"/>
      <c r="F86" s="680"/>
      <c r="G86" s="680"/>
      <c r="H86" s="680"/>
      <c r="I86" s="678"/>
      <c r="J86" s="678"/>
      <c r="K86" s="678"/>
      <c r="L86" s="678"/>
      <c r="M86" s="678"/>
      <c r="N86" s="678"/>
      <c r="O86" s="678"/>
      <c r="P86" s="678"/>
      <c r="Q86" s="678"/>
      <c r="R86" s="678"/>
      <c r="S86" s="678"/>
      <c r="T86" s="678"/>
      <c r="U86" s="678"/>
      <c r="V86" s="678"/>
      <c r="W86" s="678"/>
      <c r="X86" s="678"/>
      <c r="Y86" s="678"/>
      <c r="Z86" s="678"/>
      <c r="AA86" s="678"/>
      <c r="AB86" s="678"/>
      <c r="AC86" s="678"/>
      <c r="AD86" s="678"/>
      <c r="AE86" s="678"/>
      <c r="AF86" s="678"/>
      <c r="AG86" s="691"/>
      <c r="AH86" s="691"/>
      <c r="AI86" s="691"/>
      <c r="AJ86" s="691"/>
      <c r="AK86" s="691"/>
      <c r="AL86" s="691"/>
      <c r="AM86" s="691"/>
      <c r="AN86" s="691"/>
      <c r="AO86" s="691"/>
      <c r="AP86" s="691"/>
      <c r="AQ86" s="691"/>
      <c r="AR86" s="691"/>
      <c r="AS86" s="691"/>
      <c r="AT86" s="691"/>
      <c r="AU86" s="2961"/>
      <c r="AV86" s="2962"/>
      <c r="AW86" s="2962"/>
      <c r="AX86" s="2962"/>
      <c r="AY86" s="2962"/>
      <c r="AZ86" s="2962"/>
      <c r="BA86" s="2962"/>
      <c r="BB86" s="2962"/>
      <c r="BC86" s="2962"/>
      <c r="BD86" s="2962"/>
      <c r="BE86" s="2962"/>
      <c r="BF86" s="2962"/>
      <c r="BG86" s="2962"/>
      <c r="BH86" s="2962"/>
      <c r="BI86" s="2962"/>
      <c r="BJ86" s="2962"/>
      <c r="BK86" s="2962"/>
      <c r="BL86" s="2962"/>
      <c r="BM86" s="2962"/>
      <c r="BN86" s="2962"/>
      <c r="BO86" s="2962"/>
      <c r="BP86" s="2962"/>
      <c r="BQ86" s="2962"/>
      <c r="BR86" s="2962"/>
      <c r="BS86" s="2962"/>
      <c r="BT86" s="2962"/>
      <c r="BU86" s="2962"/>
      <c r="BV86" s="2962"/>
      <c r="BW86" s="2962"/>
      <c r="BX86" s="2962"/>
      <c r="BY86" s="2962"/>
      <c r="BZ86" s="2962"/>
      <c r="CA86" s="2962"/>
      <c r="CB86" s="2962"/>
      <c r="CC86" s="2962"/>
      <c r="CD86" s="2962"/>
      <c r="CE86" s="2962"/>
      <c r="CF86" s="2963"/>
      <c r="CG86" s="2970"/>
      <c r="CH86" s="2971"/>
      <c r="CI86" s="2971"/>
      <c r="CJ86" s="2971"/>
      <c r="CK86" s="2971"/>
      <c r="CL86" s="2971"/>
      <c r="CM86" s="2971"/>
      <c r="CN86" s="2971"/>
      <c r="CO86" s="2971"/>
      <c r="CP86" s="2972"/>
      <c r="CQ86" s="691"/>
      <c r="CR86" s="691"/>
      <c r="CS86" s="691"/>
      <c r="CT86" s="691"/>
      <c r="CU86" s="678"/>
      <c r="CV86" s="678"/>
      <c r="CW86" s="678"/>
      <c r="CX86" s="678"/>
      <c r="CY86" s="678"/>
      <c r="CZ86" s="678"/>
      <c r="DA86" s="678"/>
      <c r="DB86" s="691"/>
      <c r="DC86" s="2986" t="s">
        <v>925</v>
      </c>
      <c r="DD86" s="2986"/>
      <c r="DE86" s="2986"/>
      <c r="DF86" s="2986"/>
      <c r="DG86" s="2986"/>
      <c r="DH86" s="2986"/>
      <c r="DI86" s="2986"/>
      <c r="DJ86" s="2986"/>
      <c r="DK86" s="2986"/>
      <c r="DL86" s="2986"/>
      <c r="DM86" s="2986"/>
      <c r="DN86" s="2986"/>
      <c r="DO86" s="2986"/>
      <c r="DP86" s="2986"/>
      <c r="DQ86" s="2986"/>
      <c r="DR86" s="2986"/>
      <c r="DS86" s="2987"/>
      <c r="DT86" s="2987"/>
      <c r="DU86" s="2987"/>
      <c r="DV86" s="2987"/>
      <c r="DW86" s="2987"/>
    </row>
    <row r="87" spans="1:127" ht="3" customHeight="1" x14ac:dyDescent="0.25">
      <c r="A87" s="2982"/>
      <c r="B87" s="2954"/>
      <c r="C87" s="679"/>
      <c r="D87" s="680"/>
      <c r="E87" s="680"/>
      <c r="F87" s="680"/>
      <c r="G87" s="680"/>
      <c r="H87" s="680"/>
      <c r="I87" s="678"/>
      <c r="J87" s="678"/>
      <c r="K87" s="678"/>
      <c r="L87" s="678"/>
      <c r="M87" s="678"/>
      <c r="N87" s="678"/>
      <c r="O87" s="678"/>
      <c r="P87" s="678"/>
      <c r="Q87" s="678"/>
      <c r="R87" s="678"/>
      <c r="S87" s="678"/>
      <c r="T87" s="678"/>
      <c r="U87" s="678"/>
      <c r="V87" s="678"/>
      <c r="W87" s="678"/>
      <c r="X87" s="678"/>
      <c r="Y87" s="678"/>
      <c r="Z87" s="678"/>
      <c r="AA87" s="678"/>
      <c r="AB87" s="678"/>
      <c r="AC87" s="678"/>
      <c r="AD87" s="678"/>
      <c r="AE87" s="678"/>
      <c r="AF87" s="678"/>
      <c r="AG87" s="691"/>
      <c r="AH87" s="691"/>
      <c r="AI87" s="691"/>
      <c r="AJ87" s="691"/>
      <c r="AK87" s="691"/>
      <c r="AL87" s="691"/>
      <c r="AM87" s="691"/>
      <c r="AN87" s="691"/>
      <c r="AO87" s="691"/>
      <c r="AP87" s="691"/>
      <c r="AQ87" s="691"/>
      <c r="AR87" s="691"/>
      <c r="AS87" s="691"/>
      <c r="AT87" s="691"/>
      <c r="AU87" s="2964"/>
      <c r="AV87" s="2965"/>
      <c r="AW87" s="2965"/>
      <c r="AX87" s="2965"/>
      <c r="AY87" s="2965"/>
      <c r="AZ87" s="2965"/>
      <c r="BA87" s="2965"/>
      <c r="BB87" s="2965"/>
      <c r="BC87" s="2965"/>
      <c r="BD87" s="2965"/>
      <c r="BE87" s="2965"/>
      <c r="BF87" s="2965"/>
      <c r="BG87" s="2965"/>
      <c r="BH87" s="2965"/>
      <c r="BI87" s="2965"/>
      <c r="BJ87" s="2965"/>
      <c r="BK87" s="2965"/>
      <c r="BL87" s="2965"/>
      <c r="BM87" s="2965"/>
      <c r="BN87" s="2965"/>
      <c r="BO87" s="2965"/>
      <c r="BP87" s="2965"/>
      <c r="BQ87" s="2965"/>
      <c r="BR87" s="2965"/>
      <c r="BS87" s="2965"/>
      <c r="BT87" s="2965"/>
      <c r="BU87" s="2965"/>
      <c r="BV87" s="2965"/>
      <c r="BW87" s="2965"/>
      <c r="BX87" s="2965"/>
      <c r="BY87" s="2965"/>
      <c r="BZ87" s="2965"/>
      <c r="CA87" s="2965"/>
      <c r="CB87" s="2965"/>
      <c r="CC87" s="2965"/>
      <c r="CD87" s="2965"/>
      <c r="CE87" s="2965"/>
      <c r="CF87" s="2966"/>
      <c r="CG87" s="2973"/>
      <c r="CH87" s="2974"/>
      <c r="CI87" s="2974"/>
      <c r="CJ87" s="2974"/>
      <c r="CK87" s="2974"/>
      <c r="CL87" s="2974"/>
      <c r="CM87" s="2974"/>
      <c r="CN87" s="2974"/>
      <c r="CO87" s="2974"/>
      <c r="CP87" s="2975"/>
      <c r="CQ87" s="691"/>
      <c r="CR87" s="691"/>
      <c r="CS87" s="691"/>
      <c r="CT87" s="691"/>
      <c r="CU87" s="678"/>
      <c r="CV87" s="678"/>
      <c r="CW87" s="678"/>
      <c r="CX87" s="678"/>
      <c r="CY87" s="678"/>
      <c r="CZ87" s="689"/>
      <c r="DA87" s="692"/>
      <c r="DB87" s="691"/>
      <c r="DC87" s="2986"/>
      <c r="DD87" s="2986"/>
      <c r="DE87" s="2986"/>
      <c r="DF87" s="2986"/>
      <c r="DG87" s="2986"/>
      <c r="DH87" s="2986"/>
      <c r="DI87" s="2986"/>
      <c r="DJ87" s="2986"/>
      <c r="DK87" s="2986"/>
      <c r="DL87" s="2986"/>
      <c r="DM87" s="2986"/>
      <c r="DN87" s="2986"/>
      <c r="DO87" s="2986"/>
      <c r="DP87" s="2986"/>
      <c r="DQ87" s="2986"/>
      <c r="DR87" s="2986"/>
      <c r="DS87" s="2987"/>
      <c r="DT87" s="2987"/>
      <c r="DU87" s="2987"/>
      <c r="DV87" s="2987"/>
      <c r="DW87" s="2987"/>
    </row>
    <row r="88" spans="1:127" ht="3" customHeight="1" x14ac:dyDescent="0.25">
      <c r="A88" s="2982"/>
      <c r="B88" s="2952">
        <v>30</v>
      </c>
      <c r="C88" s="679"/>
      <c r="D88" s="680"/>
      <c r="E88" s="680"/>
      <c r="F88" s="680"/>
      <c r="G88" s="680"/>
      <c r="H88" s="680"/>
      <c r="I88" s="678"/>
      <c r="J88" s="678"/>
      <c r="K88" s="678"/>
      <c r="L88" s="678"/>
      <c r="M88" s="678"/>
      <c r="N88" s="678"/>
      <c r="O88" s="678"/>
      <c r="P88" s="678"/>
      <c r="Q88" s="678"/>
      <c r="R88" s="678"/>
      <c r="S88" s="678"/>
      <c r="T88" s="678"/>
      <c r="U88" s="678"/>
      <c r="V88" s="678"/>
      <c r="W88" s="678"/>
      <c r="X88" s="678"/>
      <c r="Y88" s="678"/>
      <c r="Z88" s="678"/>
      <c r="AA88" s="678"/>
      <c r="AB88" s="678"/>
      <c r="AC88" s="678"/>
      <c r="AD88" s="678"/>
      <c r="AE88" s="678"/>
      <c r="AF88" s="678"/>
      <c r="AG88" s="691"/>
      <c r="AH88" s="691"/>
      <c r="AI88" s="691"/>
      <c r="AJ88" s="691"/>
      <c r="AK88" s="691"/>
      <c r="AL88" s="691"/>
      <c r="AM88" s="691"/>
      <c r="AN88" s="691"/>
      <c r="AO88" s="691"/>
      <c r="AP88" s="691"/>
      <c r="AQ88" s="691"/>
      <c r="AR88" s="691"/>
      <c r="AS88" s="691"/>
      <c r="AT88" s="691"/>
      <c r="AU88" s="2958" t="s">
        <v>897</v>
      </c>
      <c r="AV88" s="2959"/>
      <c r="AW88" s="2959"/>
      <c r="AX88" s="2959"/>
      <c r="AY88" s="2959"/>
      <c r="AZ88" s="2959"/>
      <c r="BA88" s="2959"/>
      <c r="BB88" s="2959"/>
      <c r="BC88" s="2959"/>
      <c r="BD88" s="2959"/>
      <c r="BE88" s="2959"/>
      <c r="BF88" s="2959"/>
      <c r="BG88" s="2959"/>
      <c r="BH88" s="2959"/>
      <c r="BI88" s="2959"/>
      <c r="BJ88" s="2959"/>
      <c r="BK88" s="2959"/>
      <c r="BL88" s="2959"/>
      <c r="BM88" s="2959"/>
      <c r="BN88" s="2959"/>
      <c r="BO88" s="2959"/>
      <c r="BP88" s="2959"/>
      <c r="BQ88" s="2959"/>
      <c r="BR88" s="2959"/>
      <c r="BS88" s="2959"/>
      <c r="BT88" s="2959"/>
      <c r="BU88" s="2959"/>
      <c r="BV88" s="2959"/>
      <c r="BW88" s="2959"/>
      <c r="BX88" s="2959"/>
      <c r="BY88" s="2959"/>
      <c r="BZ88" s="2959"/>
      <c r="CA88" s="2959"/>
      <c r="CB88" s="2959"/>
      <c r="CC88" s="2959"/>
      <c r="CD88" s="2959"/>
      <c r="CE88" s="2959"/>
      <c r="CF88" s="2960"/>
      <c r="CG88" s="2967">
        <v>0.3</v>
      </c>
      <c r="CH88" s="2968"/>
      <c r="CI88" s="2968"/>
      <c r="CJ88" s="2968"/>
      <c r="CK88" s="2968"/>
      <c r="CL88" s="2968"/>
      <c r="CM88" s="2968"/>
      <c r="CN88" s="2968"/>
      <c r="CO88" s="2968"/>
      <c r="CP88" s="2969"/>
      <c r="CQ88" s="691"/>
      <c r="CR88" s="691"/>
      <c r="CS88" s="691"/>
      <c r="CT88" s="691"/>
      <c r="CU88" s="678"/>
      <c r="CV88" s="678"/>
      <c r="CW88" s="678"/>
      <c r="CX88" s="678"/>
      <c r="CY88" s="678"/>
      <c r="CZ88" s="693"/>
      <c r="DA88" s="694"/>
      <c r="DB88" s="691"/>
      <c r="DC88" s="2986"/>
      <c r="DD88" s="2986"/>
      <c r="DE88" s="2986"/>
      <c r="DF88" s="2986"/>
      <c r="DG88" s="2986"/>
      <c r="DH88" s="2986"/>
      <c r="DI88" s="2986"/>
      <c r="DJ88" s="2986"/>
      <c r="DK88" s="2986"/>
      <c r="DL88" s="2986"/>
      <c r="DM88" s="2986"/>
      <c r="DN88" s="2986"/>
      <c r="DO88" s="2986"/>
      <c r="DP88" s="2986"/>
      <c r="DQ88" s="2986"/>
      <c r="DR88" s="2986"/>
      <c r="DS88" s="2987"/>
      <c r="DT88" s="2987"/>
      <c r="DU88" s="2987"/>
      <c r="DV88" s="2987"/>
      <c r="DW88" s="2987"/>
    </row>
    <row r="89" spans="1:127" ht="3" customHeight="1" x14ac:dyDescent="0.25">
      <c r="A89" s="2982"/>
      <c r="B89" s="2953"/>
      <c r="C89" s="679"/>
      <c r="D89" s="680"/>
      <c r="E89" s="680"/>
      <c r="F89" s="680"/>
      <c r="G89" s="680"/>
      <c r="H89" s="680"/>
      <c r="I89" s="678"/>
      <c r="J89" s="678"/>
      <c r="K89" s="678"/>
      <c r="L89" s="678"/>
      <c r="M89" s="678"/>
      <c r="N89" s="678"/>
      <c r="O89" s="678"/>
      <c r="P89" s="678"/>
      <c r="Q89" s="678"/>
      <c r="R89" s="678"/>
      <c r="S89" s="678"/>
      <c r="T89" s="678"/>
      <c r="U89" s="678"/>
      <c r="V89" s="678"/>
      <c r="W89" s="678"/>
      <c r="X89" s="678"/>
      <c r="Y89" s="678"/>
      <c r="Z89" s="678"/>
      <c r="AA89" s="678"/>
      <c r="AB89" s="678"/>
      <c r="AC89" s="678"/>
      <c r="AD89" s="678"/>
      <c r="AE89" s="678"/>
      <c r="AF89" s="678"/>
      <c r="AG89" s="691"/>
      <c r="AH89" s="691"/>
      <c r="AI89" s="691"/>
      <c r="AJ89" s="691"/>
      <c r="AK89" s="691"/>
      <c r="AL89" s="691"/>
      <c r="AM89" s="691"/>
      <c r="AN89" s="691"/>
      <c r="AO89" s="691"/>
      <c r="AP89" s="691"/>
      <c r="AQ89" s="691"/>
      <c r="AR89" s="691"/>
      <c r="AS89" s="691"/>
      <c r="AT89" s="691"/>
      <c r="AU89" s="2961"/>
      <c r="AV89" s="2962"/>
      <c r="AW89" s="2962"/>
      <c r="AX89" s="2962"/>
      <c r="AY89" s="2962"/>
      <c r="AZ89" s="2962"/>
      <c r="BA89" s="2962"/>
      <c r="BB89" s="2962"/>
      <c r="BC89" s="2962"/>
      <c r="BD89" s="2962"/>
      <c r="BE89" s="2962"/>
      <c r="BF89" s="2962"/>
      <c r="BG89" s="2962"/>
      <c r="BH89" s="2962"/>
      <c r="BI89" s="2962"/>
      <c r="BJ89" s="2962"/>
      <c r="BK89" s="2962"/>
      <c r="BL89" s="2962"/>
      <c r="BM89" s="2962"/>
      <c r="BN89" s="2962"/>
      <c r="BO89" s="2962"/>
      <c r="BP89" s="2962"/>
      <c r="BQ89" s="2962"/>
      <c r="BR89" s="2962"/>
      <c r="BS89" s="2962"/>
      <c r="BT89" s="2962"/>
      <c r="BU89" s="2962"/>
      <c r="BV89" s="2962"/>
      <c r="BW89" s="2962"/>
      <c r="BX89" s="2962"/>
      <c r="BY89" s="2962"/>
      <c r="BZ89" s="2962"/>
      <c r="CA89" s="2962"/>
      <c r="CB89" s="2962"/>
      <c r="CC89" s="2962"/>
      <c r="CD89" s="2962"/>
      <c r="CE89" s="2962"/>
      <c r="CF89" s="2963"/>
      <c r="CG89" s="2970"/>
      <c r="CH89" s="2971"/>
      <c r="CI89" s="2971"/>
      <c r="CJ89" s="2971"/>
      <c r="CK89" s="2971"/>
      <c r="CL89" s="2971"/>
      <c r="CM89" s="2971"/>
      <c r="CN89" s="2971"/>
      <c r="CO89" s="2971"/>
      <c r="CP89" s="2972"/>
      <c r="CQ89" s="691"/>
      <c r="CR89" s="691"/>
      <c r="CS89" s="691"/>
      <c r="CT89" s="691"/>
      <c r="CU89" s="678"/>
      <c r="CV89" s="678"/>
      <c r="CW89" s="678"/>
      <c r="CX89" s="678"/>
      <c r="CY89" s="678"/>
      <c r="CZ89" s="656"/>
      <c r="DA89" s="657"/>
      <c r="DB89" s="691"/>
      <c r="DC89" s="2986"/>
      <c r="DD89" s="2986"/>
      <c r="DE89" s="2986"/>
      <c r="DF89" s="2986"/>
      <c r="DG89" s="2986"/>
      <c r="DH89" s="2986"/>
      <c r="DI89" s="2986"/>
      <c r="DJ89" s="2986"/>
      <c r="DK89" s="2986"/>
      <c r="DL89" s="2986"/>
      <c r="DM89" s="2986"/>
      <c r="DN89" s="2986"/>
      <c r="DO89" s="2986"/>
      <c r="DP89" s="2986"/>
      <c r="DQ89" s="2986"/>
      <c r="DR89" s="2986"/>
      <c r="DS89" s="2987"/>
      <c r="DT89" s="2987"/>
      <c r="DU89" s="2987"/>
      <c r="DV89" s="2987"/>
      <c r="DW89" s="2987"/>
    </row>
    <row r="90" spans="1:127" ht="3" customHeight="1" x14ac:dyDescent="0.25">
      <c r="A90" s="2982"/>
      <c r="B90" s="2953"/>
      <c r="C90" s="679"/>
      <c r="D90" s="680"/>
      <c r="E90" s="680"/>
      <c r="F90" s="680"/>
      <c r="G90" s="680"/>
      <c r="H90" s="680"/>
      <c r="I90" s="678"/>
      <c r="J90" s="678"/>
      <c r="K90" s="678"/>
      <c r="L90" s="678"/>
      <c r="M90" s="678"/>
      <c r="N90" s="678"/>
      <c r="O90" s="678"/>
      <c r="P90" s="678"/>
      <c r="Q90" s="678"/>
      <c r="R90" s="678"/>
      <c r="S90" s="678"/>
      <c r="T90" s="678"/>
      <c r="U90" s="678"/>
      <c r="V90" s="678"/>
      <c r="W90" s="678"/>
      <c r="X90" s="678"/>
      <c r="Y90" s="678"/>
      <c r="Z90" s="678"/>
      <c r="AA90" s="678"/>
      <c r="AB90" s="678"/>
      <c r="AC90" s="678"/>
      <c r="AD90" s="678"/>
      <c r="AE90" s="678"/>
      <c r="AF90" s="678"/>
      <c r="AG90" s="691"/>
      <c r="AH90" s="691"/>
      <c r="AI90" s="691"/>
      <c r="AJ90" s="691"/>
      <c r="AK90" s="691"/>
      <c r="AL90" s="691"/>
      <c r="AM90" s="691"/>
      <c r="AN90" s="691"/>
      <c r="AO90" s="691"/>
      <c r="AP90" s="691"/>
      <c r="AQ90" s="691"/>
      <c r="AR90" s="691"/>
      <c r="AS90" s="691"/>
      <c r="AT90" s="691"/>
      <c r="AU90" s="2961"/>
      <c r="AV90" s="2962"/>
      <c r="AW90" s="2962"/>
      <c r="AX90" s="2962"/>
      <c r="AY90" s="2962"/>
      <c r="AZ90" s="2962"/>
      <c r="BA90" s="2962"/>
      <c r="BB90" s="2962"/>
      <c r="BC90" s="2962"/>
      <c r="BD90" s="2962"/>
      <c r="BE90" s="2962"/>
      <c r="BF90" s="2962"/>
      <c r="BG90" s="2962"/>
      <c r="BH90" s="2962"/>
      <c r="BI90" s="2962"/>
      <c r="BJ90" s="2962"/>
      <c r="BK90" s="2962"/>
      <c r="BL90" s="2962"/>
      <c r="BM90" s="2962"/>
      <c r="BN90" s="2962"/>
      <c r="BO90" s="2962"/>
      <c r="BP90" s="2962"/>
      <c r="BQ90" s="2962"/>
      <c r="BR90" s="2962"/>
      <c r="BS90" s="2962"/>
      <c r="BT90" s="2962"/>
      <c r="BU90" s="2962"/>
      <c r="BV90" s="2962"/>
      <c r="BW90" s="2962"/>
      <c r="BX90" s="2962"/>
      <c r="BY90" s="2962"/>
      <c r="BZ90" s="2962"/>
      <c r="CA90" s="2962"/>
      <c r="CB90" s="2962"/>
      <c r="CC90" s="2962"/>
      <c r="CD90" s="2962"/>
      <c r="CE90" s="2962"/>
      <c r="CF90" s="2963"/>
      <c r="CG90" s="2970"/>
      <c r="CH90" s="2971"/>
      <c r="CI90" s="2971"/>
      <c r="CJ90" s="2971"/>
      <c r="CK90" s="2971"/>
      <c r="CL90" s="2971"/>
      <c r="CM90" s="2971"/>
      <c r="CN90" s="2971"/>
      <c r="CO90" s="2971"/>
      <c r="CP90" s="2972"/>
      <c r="CQ90" s="691"/>
      <c r="CR90" s="691"/>
      <c r="CS90" s="691"/>
      <c r="CT90" s="691"/>
      <c r="CU90" s="678"/>
      <c r="CV90" s="678"/>
      <c r="CW90" s="678"/>
      <c r="CX90" s="678"/>
      <c r="CY90" s="678"/>
      <c r="CZ90" s="689"/>
      <c r="DA90" s="692"/>
      <c r="DB90" s="691"/>
      <c r="DC90" s="2986"/>
      <c r="DD90" s="2986"/>
      <c r="DE90" s="2986"/>
      <c r="DF90" s="2986"/>
      <c r="DG90" s="2986"/>
      <c r="DH90" s="2986"/>
      <c r="DI90" s="2986"/>
      <c r="DJ90" s="2986"/>
      <c r="DK90" s="2986"/>
      <c r="DL90" s="2986"/>
      <c r="DM90" s="2986"/>
      <c r="DN90" s="2986"/>
      <c r="DO90" s="2986"/>
      <c r="DP90" s="2986"/>
      <c r="DQ90" s="2986"/>
      <c r="DR90" s="2986"/>
      <c r="DS90" s="2987"/>
      <c r="DT90" s="2987"/>
      <c r="DU90" s="2987"/>
      <c r="DV90" s="2987"/>
      <c r="DW90" s="2987"/>
    </row>
    <row r="91" spans="1:127" ht="3" customHeight="1" x14ac:dyDescent="0.25">
      <c r="A91" s="2982"/>
      <c r="B91" s="2953"/>
      <c r="C91" s="679"/>
      <c r="D91" s="680"/>
      <c r="E91" s="680"/>
      <c r="F91" s="680"/>
      <c r="G91" s="680"/>
      <c r="H91" s="680"/>
      <c r="I91" s="678"/>
      <c r="J91" s="678"/>
      <c r="K91" s="678"/>
      <c r="L91" s="678"/>
      <c r="M91" s="678"/>
      <c r="N91" s="678"/>
      <c r="O91" s="678"/>
      <c r="P91" s="678"/>
      <c r="Q91" s="678"/>
      <c r="R91" s="678"/>
      <c r="S91" s="678"/>
      <c r="T91" s="678"/>
      <c r="U91" s="678"/>
      <c r="V91" s="678"/>
      <c r="W91" s="678"/>
      <c r="X91" s="678"/>
      <c r="Y91" s="678"/>
      <c r="Z91" s="678"/>
      <c r="AA91" s="678"/>
      <c r="AB91" s="678"/>
      <c r="AC91" s="678"/>
      <c r="AD91" s="678"/>
      <c r="AE91" s="678"/>
      <c r="AF91" s="678"/>
      <c r="AG91" s="691"/>
      <c r="AH91" s="691"/>
      <c r="AI91" s="691"/>
      <c r="AJ91" s="691"/>
      <c r="AK91" s="691"/>
      <c r="AL91" s="691"/>
      <c r="AM91" s="691"/>
      <c r="AN91" s="691"/>
      <c r="AO91" s="691"/>
      <c r="AP91" s="691"/>
      <c r="AQ91" s="691"/>
      <c r="AR91" s="691"/>
      <c r="AS91" s="691"/>
      <c r="AT91" s="691"/>
      <c r="AU91" s="2961"/>
      <c r="AV91" s="2962"/>
      <c r="AW91" s="2962"/>
      <c r="AX91" s="2962"/>
      <c r="AY91" s="2962"/>
      <c r="AZ91" s="2962"/>
      <c r="BA91" s="2962"/>
      <c r="BB91" s="2962"/>
      <c r="BC91" s="2962"/>
      <c r="BD91" s="2962"/>
      <c r="BE91" s="2962"/>
      <c r="BF91" s="2962"/>
      <c r="BG91" s="2962"/>
      <c r="BH91" s="2962"/>
      <c r="BI91" s="2962"/>
      <c r="BJ91" s="2962"/>
      <c r="BK91" s="2962"/>
      <c r="BL91" s="2962"/>
      <c r="BM91" s="2962"/>
      <c r="BN91" s="2962"/>
      <c r="BO91" s="2962"/>
      <c r="BP91" s="2962"/>
      <c r="BQ91" s="2962"/>
      <c r="BR91" s="2962"/>
      <c r="BS91" s="2962"/>
      <c r="BT91" s="2962"/>
      <c r="BU91" s="2962"/>
      <c r="BV91" s="2962"/>
      <c r="BW91" s="2962"/>
      <c r="BX91" s="2962"/>
      <c r="BY91" s="2962"/>
      <c r="BZ91" s="2962"/>
      <c r="CA91" s="2962"/>
      <c r="CB91" s="2962"/>
      <c r="CC91" s="2962"/>
      <c r="CD91" s="2962"/>
      <c r="CE91" s="2962"/>
      <c r="CF91" s="2963"/>
      <c r="CG91" s="2970"/>
      <c r="CH91" s="2971"/>
      <c r="CI91" s="2971"/>
      <c r="CJ91" s="2971"/>
      <c r="CK91" s="2971"/>
      <c r="CL91" s="2971"/>
      <c r="CM91" s="2971"/>
      <c r="CN91" s="2971"/>
      <c r="CO91" s="2971"/>
      <c r="CP91" s="2972"/>
      <c r="CQ91" s="691"/>
      <c r="CR91" s="691"/>
      <c r="CS91" s="691"/>
      <c r="CT91" s="691"/>
      <c r="CU91" s="678"/>
      <c r="CV91" s="678"/>
      <c r="CW91" s="678"/>
      <c r="CX91" s="678"/>
      <c r="CY91" s="678"/>
      <c r="CZ91" s="678"/>
      <c r="DA91" s="678"/>
      <c r="DB91" s="691"/>
      <c r="DC91" s="2986"/>
      <c r="DD91" s="2986"/>
      <c r="DE91" s="2986"/>
      <c r="DF91" s="2986"/>
      <c r="DG91" s="2986"/>
      <c r="DH91" s="2986"/>
      <c r="DI91" s="2986"/>
      <c r="DJ91" s="2986"/>
      <c r="DK91" s="2986"/>
      <c r="DL91" s="2986"/>
      <c r="DM91" s="2986"/>
      <c r="DN91" s="2986"/>
      <c r="DO91" s="2986"/>
      <c r="DP91" s="2986"/>
      <c r="DQ91" s="2986"/>
      <c r="DR91" s="2986"/>
      <c r="DS91" s="2987"/>
      <c r="DT91" s="2987"/>
      <c r="DU91" s="2987"/>
      <c r="DV91" s="2987"/>
      <c r="DW91" s="2987"/>
    </row>
    <row r="92" spans="1:127" ht="3" customHeight="1" x14ac:dyDescent="0.25">
      <c r="A92" s="2982"/>
      <c r="B92" s="2954"/>
      <c r="C92" s="679"/>
      <c r="D92" s="680"/>
      <c r="E92" s="680"/>
      <c r="F92" s="680"/>
      <c r="G92" s="680"/>
      <c r="H92" s="680"/>
      <c r="I92" s="678"/>
      <c r="J92" s="678"/>
      <c r="K92" s="678"/>
      <c r="L92" s="678"/>
      <c r="M92" s="678"/>
      <c r="N92" s="678"/>
      <c r="O92" s="678"/>
      <c r="P92" s="678"/>
      <c r="Q92" s="678"/>
      <c r="R92" s="678"/>
      <c r="S92" s="678"/>
      <c r="T92" s="678"/>
      <c r="U92" s="678"/>
      <c r="V92" s="678"/>
      <c r="W92" s="678"/>
      <c r="X92" s="678"/>
      <c r="Y92" s="678"/>
      <c r="Z92" s="678"/>
      <c r="AA92" s="678"/>
      <c r="AB92" s="678"/>
      <c r="AC92" s="678"/>
      <c r="AD92" s="678"/>
      <c r="AE92" s="678"/>
      <c r="AF92" s="678"/>
      <c r="AG92" s="691"/>
      <c r="AH92" s="691"/>
      <c r="AI92" s="691"/>
      <c r="AJ92" s="691"/>
      <c r="AK92" s="691"/>
      <c r="AL92" s="691"/>
      <c r="AM92" s="691"/>
      <c r="AN92" s="691"/>
      <c r="AO92" s="691"/>
      <c r="AP92" s="691"/>
      <c r="AQ92" s="691"/>
      <c r="AR92" s="691"/>
      <c r="AS92" s="691"/>
      <c r="AT92" s="691"/>
      <c r="AU92" s="2964"/>
      <c r="AV92" s="2965"/>
      <c r="AW92" s="2965"/>
      <c r="AX92" s="2965"/>
      <c r="AY92" s="2965"/>
      <c r="AZ92" s="2965"/>
      <c r="BA92" s="2965"/>
      <c r="BB92" s="2965"/>
      <c r="BC92" s="2965"/>
      <c r="BD92" s="2965"/>
      <c r="BE92" s="2965"/>
      <c r="BF92" s="2965"/>
      <c r="BG92" s="2965"/>
      <c r="BH92" s="2965"/>
      <c r="BI92" s="2965"/>
      <c r="BJ92" s="2965"/>
      <c r="BK92" s="2965"/>
      <c r="BL92" s="2965"/>
      <c r="BM92" s="2965"/>
      <c r="BN92" s="2965"/>
      <c r="BO92" s="2965"/>
      <c r="BP92" s="2965"/>
      <c r="BQ92" s="2965"/>
      <c r="BR92" s="2965"/>
      <c r="BS92" s="2965"/>
      <c r="BT92" s="2965"/>
      <c r="BU92" s="2965"/>
      <c r="BV92" s="2965"/>
      <c r="BW92" s="2965"/>
      <c r="BX92" s="2965"/>
      <c r="BY92" s="2965"/>
      <c r="BZ92" s="2965"/>
      <c r="CA92" s="2965"/>
      <c r="CB92" s="2965"/>
      <c r="CC92" s="2965"/>
      <c r="CD92" s="2965"/>
      <c r="CE92" s="2965"/>
      <c r="CF92" s="2966"/>
      <c r="CG92" s="2973"/>
      <c r="CH92" s="2974"/>
      <c r="CI92" s="2974"/>
      <c r="CJ92" s="2974"/>
      <c r="CK92" s="2974"/>
      <c r="CL92" s="2974"/>
      <c r="CM92" s="2974"/>
      <c r="CN92" s="2974"/>
      <c r="CO92" s="2974"/>
      <c r="CP92" s="2975"/>
      <c r="CQ92" s="691"/>
      <c r="CR92" s="691"/>
      <c r="CS92" s="691"/>
      <c r="CT92" s="691"/>
      <c r="CU92" s="678"/>
      <c r="CV92" s="678"/>
      <c r="CW92" s="678"/>
      <c r="CX92" s="678"/>
      <c r="CY92" s="678"/>
      <c r="CZ92" s="678"/>
      <c r="DA92" s="678"/>
      <c r="DB92" s="691"/>
      <c r="DC92" s="2986"/>
      <c r="DD92" s="2986"/>
      <c r="DE92" s="2986"/>
      <c r="DF92" s="2986"/>
      <c r="DG92" s="2986"/>
      <c r="DH92" s="2986"/>
      <c r="DI92" s="2986"/>
      <c r="DJ92" s="2986"/>
      <c r="DK92" s="2986"/>
      <c r="DL92" s="2986"/>
      <c r="DM92" s="2986"/>
      <c r="DN92" s="2986"/>
      <c r="DO92" s="2986"/>
      <c r="DP92" s="2986"/>
      <c r="DQ92" s="2986"/>
      <c r="DR92" s="2986"/>
      <c r="DS92" s="2987"/>
      <c r="DT92" s="2987"/>
      <c r="DU92" s="2987"/>
      <c r="DV92" s="2987"/>
      <c r="DW92" s="2987"/>
    </row>
    <row r="93" spans="1:127" ht="3" customHeight="1" x14ac:dyDescent="0.25">
      <c r="A93" s="2982"/>
      <c r="B93" s="2952">
        <v>25</v>
      </c>
      <c r="C93" s="679"/>
      <c r="D93" s="680"/>
      <c r="E93" s="680"/>
      <c r="F93" s="680"/>
      <c r="G93" s="680"/>
      <c r="H93" s="680"/>
      <c r="I93" s="678"/>
      <c r="J93" s="678"/>
      <c r="K93" s="678"/>
      <c r="L93" s="678"/>
      <c r="M93" s="678"/>
      <c r="N93" s="678"/>
      <c r="O93" s="678"/>
      <c r="P93" s="678"/>
      <c r="Q93" s="678"/>
      <c r="R93" s="678"/>
      <c r="S93" s="678"/>
      <c r="T93" s="678"/>
      <c r="U93" s="678"/>
      <c r="V93" s="678"/>
      <c r="W93" s="678"/>
      <c r="X93" s="678"/>
      <c r="Y93" s="678"/>
      <c r="Z93" s="678"/>
      <c r="AA93" s="678"/>
      <c r="AB93" s="678"/>
      <c r="AC93" s="678"/>
      <c r="AD93" s="678"/>
      <c r="AE93" s="678"/>
      <c r="AF93" s="678"/>
      <c r="AG93" s="691"/>
      <c r="AH93" s="691"/>
      <c r="AI93" s="691"/>
      <c r="AJ93" s="691"/>
      <c r="AK93" s="691"/>
      <c r="AL93" s="691"/>
      <c r="AM93" s="691"/>
      <c r="AN93" s="691"/>
      <c r="AO93" s="691"/>
      <c r="AP93" s="691"/>
      <c r="AQ93" s="691"/>
      <c r="AR93" s="691"/>
      <c r="AS93" s="691"/>
      <c r="AT93" s="691"/>
      <c r="AU93" s="2958" t="s">
        <v>898</v>
      </c>
      <c r="AV93" s="2959"/>
      <c r="AW93" s="2959"/>
      <c r="AX93" s="2959"/>
      <c r="AY93" s="2959"/>
      <c r="AZ93" s="2959"/>
      <c r="BA93" s="2959"/>
      <c r="BB93" s="2959"/>
      <c r="BC93" s="2959"/>
      <c r="BD93" s="2959"/>
      <c r="BE93" s="2959"/>
      <c r="BF93" s="2959"/>
      <c r="BG93" s="2959"/>
      <c r="BH93" s="2959"/>
      <c r="BI93" s="2959"/>
      <c r="BJ93" s="2959"/>
      <c r="BK93" s="2959"/>
      <c r="BL93" s="2959"/>
      <c r="BM93" s="2959"/>
      <c r="BN93" s="2959"/>
      <c r="BO93" s="2959"/>
      <c r="BP93" s="2959"/>
      <c r="BQ93" s="2959"/>
      <c r="BR93" s="2959"/>
      <c r="BS93" s="2959"/>
      <c r="BT93" s="2959"/>
      <c r="BU93" s="2959"/>
      <c r="BV93" s="2959"/>
      <c r="BW93" s="2959"/>
      <c r="BX93" s="2959"/>
      <c r="BY93" s="2959"/>
      <c r="BZ93" s="2959"/>
      <c r="CA93" s="2959"/>
      <c r="CB93" s="2959"/>
      <c r="CC93" s="2959"/>
      <c r="CD93" s="2959"/>
      <c r="CE93" s="2959"/>
      <c r="CF93" s="2960"/>
      <c r="CG93" s="2967">
        <v>5</v>
      </c>
      <c r="CH93" s="2968"/>
      <c r="CI93" s="2968"/>
      <c r="CJ93" s="2968"/>
      <c r="CK93" s="2968"/>
      <c r="CL93" s="2968"/>
      <c r="CM93" s="2968"/>
      <c r="CN93" s="2968"/>
      <c r="CO93" s="2968"/>
      <c r="CP93" s="2969"/>
      <c r="CQ93" s="691"/>
      <c r="CR93" s="691"/>
      <c r="CS93" s="691"/>
      <c r="CT93" s="691"/>
      <c r="CU93" s="678"/>
      <c r="CV93" s="678"/>
      <c r="CW93" s="678"/>
      <c r="CX93" s="678"/>
      <c r="CY93" s="678"/>
      <c r="CZ93" s="678"/>
      <c r="DA93" s="678"/>
      <c r="DB93" s="691"/>
      <c r="DC93" s="691"/>
      <c r="DD93" s="691"/>
      <c r="DE93" s="691"/>
      <c r="DF93" s="691"/>
      <c r="DG93" s="691"/>
      <c r="DH93" s="691"/>
      <c r="DI93" s="691"/>
      <c r="DJ93" s="691"/>
      <c r="DK93" s="691"/>
      <c r="DL93" s="691"/>
      <c r="DM93" s="691"/>
      <c r="DN93" s="691"/>
      <c r="DO93" s="691"/>
      <c r="DP93" s="691"/>
      <c r="DQ93" s="691"/>
      <c r="DR93" s="678"/>
    </row>
    <row r="94" spans="1:127" ht="3" customHeight="1" x14ac:dyDescent="0.25">
      <c r="A94" s="2982"/>
      <c r="B94" s="2953"/>
      <c r="C94" s="679"/>
      <c r="D94" s="680"/>
      <c r="E94" s="680"/>
      <c r="F94" s="680"/>
      <c r="G94" s="680"/>
      <c r="H94" s="680"/>
      <c r="I94" s="678"/>
      <c r="J94" s="678"/>
      <c r="K94" s="678"/>
      <c r="L94" s="678"/>
      <c r="M94" s="678"/>
      <c r="N94" s="678"/>
      <c r="O94" s="678"/>
      <c r="P94" s="678"/>
      <c r="Q94" s="678"/>
      <c r="R94" s="678"/>
      <c r="S94" s="678"/>
      <c r="T94" s="678"/>
      <c r="U94" s="678"/>
      <c r="V94" s="678"/>
      <c r="W94" s="678"/>
      <c r="X94" s="678"/>
      <c r="Y94" s="678"/>
      <c r="Z94" s="678"/>
      <c r="AA94" s="678"/>
      <c r="AB94" s="678"/>
      <c r="AC94" s="678"/>
      <c r="AD94" s="678"/>
      <c r="AE94" s="678"/>
      <c r="AF94" s="678"/>
      <c r="AG94" s="691"/>
      <c r="AH94" s="691"/>
      <c r="AI94" s="691"/>
      <c r="AJ94" s="691"/>
      <c r="AK94" s="691"/>
      <c r="AL94" s="691"/>
      <c r="AM94" s="691"/>
      <c r="AN94" s="691"/>
      <c r="AO94" s="691"/>
      <c r="AP94" s="691"/>
      <c r="AQ94" s="691"/>
      <c r="AR94" s="691"/>
      <c r="AS94" s="691"/>
      <c r="AT94" s="691"/>
      <c r="AU94" s="2961"/>
      <c r="AV94" s="2962"/>
      <c r="AW94" s="2962"/>
      <c r="AX94" s="2962"/>
      <c r="AY94" s="2962"/>
      <c r="AZ94" s="2962"/>
      <c r="BA94" s="2962"/>
      <c r="BB94" s="2962"/>
      <c r="BC94" s="2962"/>
      <c r="BD94" s="2962"/>
      <c r="BE94" s="2962"/>
      <c r="BF94" s="2962"/>
      <c r="BG94" s="2962"/>
      <c r="BH94" s="2962"/>
      <c r="BI94" s="2962"/>
      <c r="BJ94" s="2962"/>
      <c r="BK94" s="2962"/>
      <c r="BL94" s="2962"/>
      <c r="BM94" s="2962"/>
      <c r="BN94" s="2962"/>
      <c r="BO94" s="2962"/>
      <c r="BP94" s="2962"/>
      <c r="BQ94" s="2962"/>
      <c r="BR94" s="2962"/>
      <c r="BS94" s="2962"/>
      <c r="BT94" s="2962"/>
      <c r="BU94" s="2962"/>
      <c r="BV94" s="2962"/>
      <c r="BW94" s="2962"/>
      <c r="BX94" s="2962"/>
      <c r="BY94" s="2962"/>
      <c r="BZ94" s="2962"/>
      <c r="CA94" s="2962"/>
      <c r="CB94" s="2962"/>
      <c r="CC94" s="2962"/>
      <c r="CD94" s="2962"/>
      <c r="CE94" s="2962"/>
      <c r="CF94" s="2963"/>
      <c r="CG94" s="2970"/>
      <c r="CH94" s="2971"/>
      <c r="CI94" s="2971"/>
      <c r="CJ94" s="2971"/>
      <c r="CK94" s="2971"/>
      <c r="CL94" s="2971"/>
      <c r="CM94" s="2971"/>
      <c r="CN94" s="2971"/>
      <c r="CO94" s="2971"/>
      <c r="CP94" s="2972"/>
      <c r="CQ94" s="691"/>
      <c r="CR94" s="691"/>
      <c r="CS94" s="691"/>
      <c r="CT94" s="691"/>
      <c r="CU94" s="678"/>
      <c r="CV94" s="678"/>
      <c r="CW94" s="678"/>
      <c r="CX94" s="678"/>
      <c r="CY94" s="678"/>
      <c r="CZ94" s="678"/>
      <c r="DA94" s="678"/>
      <c r="DB94" s="691"/>
      <c r="DC94" s="691"/>
      <c r="DD94" s="691"/>
      <c r="DE94" s="691"/>
      <c r="DF94" s="691"/>
      <c r="DG94" s="691"/>
      <c r="DH94" s="691"/>
      <c r="DI94" s="691"/>
      <c r="DJ94" s="691"/>
      <c r="DK94" s="691"/>
      <c r="DL94" s="691"/>
      <c r="DM94" s="691"/>
      <c r="DN94" s="691"/>
      <c r="DO94" s="691"/>
      <c r="DP94" s="691"/>
      <c r="DQ94" s="691"/>
      <c r="DR94" s="678"/>
    </row>
    <row r="95" spans="1:127" ht="3" customHeight="1" x14ac:dyDescent="0.25">
      <c r="A95" s="2982"/>
      <c r="B95" s="2953"/>
      <c r="C95" s="679"/>
      <c r="D95" s="680"/>
      <c r="E95" s="680"/>
      <c r="F95" s="680"/>
      <c r="G95" s="680"/>
      <c r="H95" s="680"/>
      <c r="I95" s="678"/>
      <c r="J95" s="678"/>
      <c r="K95" s="678"/>
      <c r="L95" s="678"/>
      <c r="M95" s="678"/>
      <c r="N95" s="678"/>
      <c r="O95" s="678"/>
      <c r="P95" s="678"/>
      <c r="Q95" s="678"/>
      <c r="R95" s="678"/>
      <c r="S95" s="678"/>
      <c r="T95" s="678"/>
      <c r="U95" s="678"/>
      <c r="V95" s="678"/>
      <c r="W95" s="678"/>
      <c r="X95" s="678"/>
      <c r="Y95" s="678"/>
      <c r="Z95" s="678"/>
      <c r="AA95" s="678"/>
      <c r="AB95" s="678"/>
      <c r="AC95" s="678"/>
      <c r="AD95" s="678"/>
      <c r="AE95" s="678"/>
      <c r="AF95" s="678"/>
      <c r="AG95" s="691"/>
      <c r="AH95" s="691"/>
      <c r="AI95" s="691"/>
      <c r="AJ95" s="691"/>
      <c r="AK95" s="691"/>
      <c r="AL95" s="691"/>
      <c r="AM95" s="691"/>
      <c r="AN95" s="691"/>
      <c r="AO95" s="691"/>
      <c r="AP95" s="691"/>
      <c r="AQ95" s="691"/>
      <c r="AR95" s="691"/>
      <c r="AS95" s="691"/>
      <c r="AT95" s="691"/>
      <c r="AU95" s="2961"/>
      <c r="AV95" s="2962"/>
      <c r="AW95" s="2962"/>
      <c r="AX95" s="2962"/>
      <c r="AY95" s="2962"/>
      <c r="AZ95" s="2962"/>
      <c r="BA95" s="2962"/>
      <c r="BB95" s="2962"/>
      <c r="BC95" s="2962"/>
      <c r="BD95" s="2962"/>
      <c r="BE95" s="2962"/>
      <c r="BF95" s="2962"/>
      <c r="BG95" s="2962"/>
      <c r="BH95" s="2962"/>
      <c r="BI95" s="2962"/>
      <c r="BJ95" s="2962"/>
      <c r="BK95" s="2962"/>
      <c r="BL95" s="2962"/>
      <c r="BM95" s="2962"/>
      <c r="BN95" s="2962"/>
      <c r="BO95" s="2962"/>
      <c r="BP95" s="2962"/>
      <c r="BQ95" s="2962"/>
      <c r="BR95" s="2962"/>
      <c r="BS95" s="2962"/>
      <c r="BT95" s="2962"/>
      <c r="BU95" s="2962"/>
      <c r="BV95" s="2962"/>
      <c r="BW95" s="2962"/>
      <c r="BX95" s="2962"/>
      <c r="BY95" s="2962"/>
      <c r="BZ95" s="2962"/>
      <c r="CA95" s="2962"/>
      <c r="CB95" s="2962"/>
      <c r="CC95" s="2962"/>
      <c r="CD95" s="2962"/>
      <c r="CE95" s="2962"/>
      <c r="CF95" s="2963"/>
      <c r="CG95" s="2970"/>
      <c r="CH95" s="2971"/>
      <c r="CI95" s="2971"/>
      <c r="CJ95" s="2971"/>
      <c r="CK95" s="2971"/>
      <c r="CL95" s="2971"/>
      <c r="CM95" s="2971"/>
      <c r="CN95" s="2971"/>
      <c r="CO95" s="2971"/>
      <c r="CP95" s="2972"/>
      <c r="CQ95" s="691"/>
      <c r="CR95" s="691"/>
      <c r="CS95" s="691"/>
      <c r="CT95" s="691"/>
      <c r="CU95" s="678"/>
      <c r="CV95" s="678"/>
      <c r="CW95" s="678"/>
      <c r="CX95" s="678"/>
      <c r="CY95" s="678"/>
      <c r="CZ95" s="678"/>
      <c r="DA95" s="678"/>
      <c r="DB95" s="691"/>
      <c r="DC95" s="691"/>
      <c r="DD95" s="691"/>
      <c r="DE95" s="691"/>
      <c r="DF95" s="691"/>
      <c r="DG95" s="691"/>
      <c r="DH95" s="691"/>
      <c r="DI95" s="691"/>
      <c r="DJ95" s="691"/>
      <c r="DK95" s="691"/>
      <c r="DL95" s="691"/>
      <c r="DM95" s="691"/>
      <c r="DN95" s="691"/>
      <c r="DO95" s="691"/>
      <c r="DP95" s="691"/>
      <c r="DQ95" s="691"/>
      <c r="DR95" s="678"/>
    </row>
    <row r="96" spans="1:127" ht="3" customHeight="1" x14ac:dyDescent="0.25">
      <c r="A96" s="2982"/>
      <c r="B96" s="2953"/>
      <c r="C96" s="679"/>
      <c r="D96" s="680"/>
      <c r="E96" s="680"/>
      <c r="F96" s="680"/>
      <c r="G96" s="680"/>
      <c r="H96" s="680"/>
      <c r="I96" s="678"/>
      <c r="J96" s="678"/>
      <c r="K96" s="678"/>
      <c r="L96" s="678"/>
      <c r="M96" s="678"/>
      <c r="N96" s="678"/>
      <c r="O96" s="678"/>
      <c r="P96" s="678"/>
      <c r="Q96" s="678"/>
      <c r="R96" s="678"/>
      <c r="S96" s="678"/>
      <c r="T96" s="678"/>
      <c r="U96" s="678"/>
      <c r="V96" s="678"/>
      <c r="W96" s="678"/>
      <c r="X96" s="678"/>
      <c r="Y96" s="678"/>
      <c r="Z96" s="678"/>
      <c r="AA96" s="678"/>
      <c r="AB96" s="678"/>
      <c r="AC96" s="678"/>
      <c r="AD96" s="678"/>
      <c r="AE96" s="678"/>
      <c r="AF96" s="678"/>
      <c r="AG96" s="691"/>
      <c r="AH96" s="691"/>
      <c r="AI96" s="691"/>
      <c r="AJ96" s="691"/>
      <c r="AK96" s="691"/>
      <c r="AL96" s="691"/>
      <c r="AM96" s="691"/>
      <c r="AN96" s="691"/>
      <c r="AO96" s="691"/>
      <c r="AP96" s="691"/>
      <c r="AQ96" s="691"/>
      <c r="AR96" s="691"/>
      <c r="AS96" s="691"/>
      <c r="AT96" s="691"/>
      <c r="AU96" s="2961"/>
      <c r="AV96" s="2962"/>
      <c r="AW96" s="2962"/>
      <c r="AX96" s="2962"/>
      <c r="AY96" s="2962"/>
      <c r="AZ96" s="2962"/>
      <c r="BA96" s="2962"/>
      <c r="BB96" s="2962"/>
      <c r="BC96" s="2962"/>
      <c r="BD96" s="2962"/>
      <c r="BE96" s="2962"/>
      <c r="BF96" s="2962"/>
      <c r="BG96" s="2962"/>
      <c r="BH96" s="2962"/>
      <c r="BI96" s="2962"/>
      <c r="BJ96" s="2962"/>
      <c r="BK96" s="2962"/>
      <c r="BL96" s="2962"/>
      <c r="BM96" s="2962"/>
      <c r="BN96" s="2962"/>
      <c r="BO96" s="2962"/>
      <c r="BP96" s="2962"/>
      <c r="BQ96" s="2962"/>
      <c r="BR96" s="2962"/>
      <c r="BS96" s="2962"/>
      <c r="BT96" s="2962"/>
      <c r="BU96" s="2962"/>
      <c r="BV96" s="2962"/>
      <c r="BW96" s="2962"/>
      <c r="BX96" s="2962"/>
      <c r="BY96" s="2962"/>
      <c r="BZ96" s="2962"/>
      <c r="CA96" s="2962"/>
      <c r="CB96" s="2962"/>
      <c r="CC96" s="2962"/>
      <c r="CD96" s="2962"/>
      <c r="CE96" s="2962"/>
      <c r="CF96" s="2963"/>
      <c r="CG96" s="2970"/>
      <c r="CH96" s="2971"/>
      <c r="CI96" s="2971"/>
      <c r="CJ96" s="2971"/>
      <c r="CK96" s="2971"/>
      <c r="CL96" s="2971"/>
      <c r="CM96" s="2971"/>
      <c r="CN96" s="2971"/>
      <c r="CO96" s="2971"/>
      <c r="CP96" s="2972"/>
      <c r="CQ96" s="691"/>
      <c r="CR96" s="691"/>
      <c r="CS96" s="691"/>
      <c r="CT96" s="691"/>
      <c r="CU96" s="678"/>
      <c r="CV96" s="678"/>
      <c r="CW96" s="678"/>
      <c r="CX96" s="678"/>
      <c r="CY96" s="678"/>
      <c r="CZ96" s="678"/>
      <c r="DA96" s="678"/>
      <c r="DB96" s="691"/>
      <c r="DC96" s="691"/>
      <c r="DD96" s="691"/>
      <c r="DE96" s="691"/>
      <c r="DF96" s="691"/>
      <c r="DG96" s="691"/>
      <c r="DH96" s="691"/>
      <c r="DI96" s="691"/>
      <c r="DJ96" s="691"/>
      <c r="DK96" s="691"/>
      <c r="DL96" s="691"/>
      <c r="DM96" s="691"/>
      <c r="DN96" s="691"/>
      <c r="DO96" s="691"/>
      <c r="DP96" s="691"/>
      <c r="DQ96" s="691"/>
      <c r="DR96" s="678"/>
    </row>
    <row r="97" spans="1:122" ht="3" customHeight="1" x14ac:dyDescent="0.25">
      <c r="A97" s="2982"/>
      <c r="B97" s="2954"/>
      <c r="C97" s="679"/>
      <c r="D97" s="680"/>
      <c r="E97" s="680"/>
      <c r="F97" s="680"/>
      <c r="G97" s="680"/>
      <c r="H97" s="680"/>
      <c r="I97" s="678"/>
      <c r="J97" s="678"/>
      <c r="K97" s="678"/>
      <c r="L97" s="678"/>
      <c r="M97" s="678"/>
      <c r="N97" s="678"/>
      <c r="O97" s="678"/>
      <c r="P97" s="678"/>
      <c r="Q97" s="678"/>
      <c r="R97" s="678"/>
      <c r="S97" s="678"/>
      <c r="T97" s="678"/>
      <c r="U97" s="678"/>
      <c r="V97" s="678"/>
      <c r="W97" s="678"/>
      <c r="X97" s="678"/>
      <c r="Y97" s="678"/>
      <c r="Z97" s="678"/>
      <c r="AA97" s="678"/>
      <c r="AB97" s="678"/>
      <c r="AC97" s="678"/>
      <c r="AD97" s="678"/>
      <c r="AE97" s="678"/>
      <c r="AF97" s="678"/>
      <c r="AG97" s="691"/>
      <c r="AH97" s="691"/>
      <c r="AI97" s="691"/>
      <c r="AJ97" s="691"/>
      <c r="AK97" s="691"/>
      <c r="AL97" s="691"/>
      <c r="AM97" s="691"/>
      <c r="AN97" s="691"/>
      <c r="AO97" s="691"/>
      <c r="AP97" s="691"/>
      <c r="AQ97" s="691"/>
      <c r="AR97" s="691"/>
      <c r="AS97" s="691"/>
      <c r="AT97" s="691"/>
      <c r="AU97" s="2964"/>
      <c r="AV97" s="2965"/>
      <c r="AW97" s="2965"/>
      <c r="AX97" s="2965"/>
      <c r="AY97" s="2965"/>
      <c r="AZ97" s="2965"/>
      <c r="BA97" s="2965"/>
      <c r="BB97" s="2965"/>
      <c r="BC97" s="2965"/>
      <c r="BD97" s="2965"/>
      <c r="BE97" s="2965"/>
      <c r="BF97" s="2965"/>
      <c r="BG97" s="2965"/>
      <c r="BH97" s="2965"/>
      <c r="BI97" s="2965"/>
      <c r="BJ97" s="2965"/>
      <c r="BK97" s="2965"/>
      <c r="BL97" s="2965"/>
      <c r="BM97" s="2965"/>
      <c r="BN97" s="2965"/>
      <c r="BO97" s="2965"/>
      <c r="BP97" s="2965"/>
      <c r="BQ97" s="2965"/>
      <c r="BR97" s="2965"/>
      <c r="BS97" s="2965"/>
      <c r="BT97" s="2965"/>
      <c r="BU97" s="2965"/>
      <c r="BV97" s="2965"/>
      <c r="BW97" s="2965"/>
      <c r="BX97" s="2965"/>
      <c r="BY97" s="2965"/>
      <c r="BZ97" s="2965"/>
      <c r="CA97" s="2965"/>
      <c r="CB97" s="2965"/>
      <c r="CC97" s="2965"/>
      <c r="CD97" s="2965"/>
      <c r="CE97" s="2965"/>
      <c r="CF97" s="2966"/>
      <c r="CG97" s="2973"/>
      <c r="CH97" s="2974"/>
      <c r="CI97" s="2974"/>
      <c r="CJ97" s="2974"/>
      <c r="CK97" s="2974"/>
      <c r="CL97" s="2974"/>
      <c r="CM97" s="2974"/>
      <c r="CN97" s="2974"/>
      <c r="CO97" s="2974"/>
      <c r="CP97" s="2975"/>
      <c r="CQ97" s="691"/>
      <c r="CR97" s="691"/>
      <c r="CS97" s="691"/>
      <c r="CT97" s="691"/>
      <c r="CU97" s="678"/>
      <c r="CV97" s="678"/>
      <c r="CW97" s="678"/>
      <c r="CX97" s="678"/>
      <c r="CY97" s="678"/>
      <c r="CZ97" s="678"/>
      <c r="DA97" s="678"/>
      <c r="DB97" s="691"/>
      <c r="DC97" s="691"/>
      <c r="DD97" s="691"/>
      <c r="DE97" s="691"/>
      <c r="DF97" s="691"/>
      <c r="DG97" s="691"/>
      <c r="DH97" s="691"/>
      <c r="DI97" s="691"/>
      <c r="DJ97" s="691"/>
      <c r="DK97" s="691"/>
      <c r="DL97" s="691"/>
      <c r="DM97" s="691"/>
      <c r="DN97" s="691"/>
      <c r="DO97" s="691"/>
      <c r="DP97" s="691"/>
      <c r="DQ97" s="691"/>
      <c r="DR97" s="678"/>
    </row>
    <row r="98" spans="1:122" ht="3" customHeight="1" x14ac:dyDescent="0.25">
      <c r="A98" s="2982"/>
      <c r="B98" s="2952">
        <v>20</v>
      </c>
      <c r="C98" s="679"/>
      <c r="D98" s="680"/>
      <c r="E98" s="680"/>
      <c r="F98" s="680"/>
      <c r="G98" s="680"/>
      <c r="H98" s="680"/>
      <c r="I98" s="678"/>
      <c r="J98" s="678"/>
      <c r="K98" s="678"/>
      <c r="L98" s="678"/>
      <c r="M98" s="678"/>
      <c r="N98" s="678"/>
      <c r="O98" s="678"/>
      <c r="P98" s="678"/>
      <c r="Q98" s="678"/>
      <c r="R98" s="678"/>
      <c r="S98" s="678"/>
      <c r="T98" s="678"/>
      <c r="U98" s="678"/>
      <c r="V98" s="678"/>
      <c r="W98" s="678"/>
      <c r="X98" s="678"/>
      <c r="Y98" s="678"/>
      <c r="Z98" s="678"/>
      <c r="AA98" s="678"/>
      <c r="AB98" s="678"/>
      <c r="AC98" s="678"/>
      <c r="AD98" s="678"/>
      <c r="AE98" s="678"/>
      <c r="AF98" s="678"/>
      <c r="AG98" s="691"/>
      <c r="AH98" s="691"/>
      <c r="AI98" s="691"/>
      <c r="AJ98" s="691"/>
      <c r="AK98" s="691"/>
      <c r="AL98" s="691"/>
      <c r="AM98" s="691"/>
      <c r="AN98" s="691"/>
      <c r="AO98" s="691"/>
      <c r="AP98" s="691"/>
      <c r="AQ98" s="691"/>
      <c r="AR98" s="691"/>
      <c r="AS98" s="691"/>
      <c r="AT98" s="691"/>
      <c r="AU98" s="2988" t="s">
        <v>896</v>
      </c>
      <c r="AV98" s="2988"/>
      <c r="AW98" s="2988"/>
      <c r="AX98" s="2988"/>
      <c r="AY98" s="2988"/>
      <c r="AZ98" s="2988"/>
      <c r="BA98" s="2988"/>
      <c r="BB98" s="2988"/>
      <c r="BC98" s="2988"/>
      <c r="BD98" s="2988"/>
      <c r="BE98" s="2988"/>
      <c r="BF98" s="2988"/>
      <c r="BG98" s="2988"/>
      <c r="BH98" s="2988"/>
      <c r="BI98" s="2988"/>
      <c r="BJ98" s="2988"/>
      <c r="BK98" s="2988"/>
      <c r="BL98" s="2988"/>
      <c r="BM98" s="2988"/>
      <c r="BN98" s="2988"/>
      <c r="BO98" s="2988"/>
      <c r="BP98" s="2988"/>
      <c r="BQ98" s="2988"/>
      <c r="BR98" s="2988"/>
      <c r="BS98" s="2988"/>
      <c r="BT98" s="2988"/>
      <c r="BU98" s="2988"/>
      <c r="BV98" s="2988"/>
      <c r="BW98" s="2988"/>
      <c r="BX98" s="2988"/>
      <c r="BY98" s="2988"/>
      <c r="BZ98" s="2988"/>
      <c r="CA98" s="2988"/>
      <c r="CB98" s="2988"/>
      <c r="CC98" s="2988"/>
      <c r="CD98" s="2988"/>
      <c r="CE98" s="2988"/>
      <c r="CF98" s="2988"/>
      <c r="CG98" s="2983">
        <v>4.4000000000000004</v>
      </c>
      <c r="CH98" s="2983"/>
      <c r="CI98" s="2983"/>
      <c r="CJ98" s="2983"/>
      <c r="CK98" s="2983"/>
      <c r="CL98" s="2983"/>
      <c r="CM98" s="2983"/>
      <c r="CN98" s="2983"/>
      <c r="CO98" s="2983"/>
      <c r="CP98" s="2983"/>
      <c r="CQ98" s="691"/>
      <c r="CR98" s="691"/>
      <c r="CS98" s="691"/>
      <c r="CT98" s="691"/>
      <c r="CU98" s="678"/>
      <c r="CV98" s="678"/>
      <c r="CW98" s="678"/>
      <c r="CX98" s="678"/>
      <c r="CY98" s="678"/>
      <c r="CZ98" s="678"/>
      <c r="DA98" s="678"/>
      <c r="DB98" s="691"/>
      <c r="DC98" s="691"/>
      <c r="DD98" s="691"/>
      <c r="DE98" s="691"/>
      <c r="DF98" s="691"/>
      <c r="DG98" s="691"/>
      <c r="DH98" s="691"/>
      <c r="DI98" s="691"/>
      <c r="DJ98" s="691"/>
      <c r="DK98" s="691"/>
      <c r="DL98" s="691"/>
      <c r="DM98" s="691"/>
      <c r="DN98" s="691"/>
      <c r="DO98" s="691"/>
      <c r="DP98" s="691"/>
      <c r="DQ98" s="691"/>
      <c r="DR98" s="678"/>
    </row>
    <row r="99" spans="1:122" ht="3" customHeight="1" x14ac:dyDescent="0.25">
      <c r="A99" s="2982"/>
      <c r="B99" s="2953"/>
      <c r="C99" s="679"/>
      <c r="D99" s="680"/>
      <c r="E99" s="680"/>
      <c r="F99" s="680"/>
      <c r="G99" s="680"/>
      <c r="H99" s="680"/>
      <c r="I99" s="678"/>
      <c r="J99" s="678"/>
      <c r="K99" s="678"/>
      <c r="L99" s="678"/>
      <c r="M99" s="678"/>
      <c r="N99" s="678"/>
      <c r="O99" s="678"/>
      <c r="P99" s="678"/>
      <c r="Q99" s="678"/>
      <c r="R99" s="678"/>
      <c r="S99" s="678"/>
      <c r="T99" s="678"/>
      <c r="U99" s="678"/>
      <c r="V99" s="678"/>
      <c r="W99" s="678"/>
      <c r="X99" s="678"/>
      <c r="Y99" s="678"/>
      <c r="Z99" s="678"/>
      <c r="AA99" s="678"/>
      <c r="AB99" s="678"/>
      <c r="AC99" s="678"/>
      <c r="AD99" s="678"/>
      <c r="AE99" s="678"/>
      <c r="AF99" s="678"/>
      <c r="AG99" s="691"/>
      <c r="AH99" s="691"/>
      <c r="AI99" s="691"/>
      <c r="AJ99" s="691"/>
      <c r="AK99" s="691"/>
      <c r="AL99" s="691"/>
      <c r="AM99" s="691"/>
      <c r="AN99" s="691"/>
      <c r="AO99" s="691"/>
      <c r="AP99" s="691"/>
      <c r="AQ99" s="691"/>
      <c r="AR99" s="691"/>
      <c r="AS99" s="691"/>
      <c r="AT99" s="691"/>
      <c r="AU99" s="2989"/>
      <c r="AV99" s="2989"/>
      <c r="AW99" s="2989"/>
      <c r="AX99" s="2989"/>
      <c r="AY99" s="2989"/>
      <c r="AZ99" s="2989"/>
      <c r="BA99" s="2989"/>
      <c r="BB99" s="2989"/>
      <c r="BC99" s="2989"/>
      <c r="BD99" s="2989"/>
      <c r="BE99" s="2989"/>
      <c r="BF99" s="2989"/>
      <c r="BG99" s="2989"/>
      <c r="BH99" s="2989"/>
      <c r="BI99" s="2989"/>
      <c r="BJ99" s="2989"/>
      <c r="BK99" s="2989"/>
      <c r="BL99" s="2989"/>
      <c r="BM99" s="2989"/>
      <c r="BN99" s="2989"/>
      <c r="BO99" s="2989"/>
      <c r="BP99" s="2989"/>
      <c r="BQ99" s="2989"/>
      <c r="BR99" s="2989"/>
      <c r="BS99" s="2989"/>
      <c r="BT99" s="2989"/>
      <c r="BU99" s="2989"/>
      <c r="BV99" s="2989"/>
      <c r="BW99" s="2989"/>
      <c r="BX99" s="2989"/>
      <c r="BY99" s="2989"/>
      <c r="BZ99" s="2989"/>
      <c r="CA99" s="2989"/>
      <c r="CB99" s="2989"/>
      <c r="CC99" s="2989"/>
      <c r="CD99" s="2989"/>
      <c r="CE99" s="2989"/>
      <c r="CF99" s="2989"/>
      <c r="CG99" s="2984"/>
      <c r="CH99" s="2984"/>
      <c r="CI99" s="2984"/>
      <c r="CJ99" s="2984"/>
      <c r="CK99" s="2984"/>
      <c r="CL99" s="2984"/>
      <c r="CM99" s="2984"/>
      <c r="CN99" s="2984"/>
      <c r="CO99" s="2984"/>
      <c r="CP99" s="2984"/>
      <c r="CQ99" s="691"/>
      <c r="CR99" s="691"/>
      <c r="CS99" s="691"/>
      <c r="CT99" s="691"/>
      <c r="CU99" s="678"/>
      <c r="CV99" s="678"/>
      <c r="CW99" s="678"/>
      <c r="CX99" s="678"/>
      <c r="CY99" s="678"/>
      <c r="CZ99" s="678"/>
      <c r="DA99" s="678"/>
      <c r="DB99" s="691"/>
      <c r="DC99" s="691"/>
      <c r="DD99" s="691"/>
      <c r="DE99" s="691"/>
      <c r="DF99" s="691"/>
      <c r="DG99" s="691"/>
      <c r="DH99" s="691"/>
      <c r="DI99" s="691"/>
      <c r="DJ99" s="691"/>
      <c r="DK99" s="691"/>
      <c r="DL99" s="691"/>
      <c r="DM99" s="691"/>
      <c r="DN99" s="691"/>
      <c r="DO99" s="691"/>
      <c r="DP99" s="691"/>
      <c r="DQ99" s="691"/>
      <c r="DR99" s="678"/>
    </row>
    <row r="100" spans="1:122" ht="3" customHeight="1" x14ac:dyDescent="0.25">
      <c r="A100" s="2982"/>
      <c r="B100" s="2953"/>
      <c r="C100" s="679"/>
      <c r="D100" s="680"/>
      <c r="E100" s="680"/>
      <c r="F100" s="680"/>
      <c r="G100" s="680"/>
      <c r="H100" s="680"/>
      <c r="I100" s="678"/>
      <c r="J100" s="678"/>
      <c r="K100" s="678"/>
      <c r="L100" s="678"/>
      <c r="M100" s="678"/>
      <c r="N100" s="678"/>
      <c r="O100" s="678"/>
      <c r="P100" s="678"/>
      <c r="Q100" s="678"/>
      <c r="R100" s="678"/>
      <c r="S100" s="678"/>
      <c r="T100" s="678"/>
      <c r="U100" s="678"/>
      <c r="V100" s="678"/>
      <c r="W100" s="678"/>
      <c r="X100" s="678"/>
      <c r="Y100" s="678"/>
      <c r="Z100" s="678"/>
      <c r="AA100" s="678"/>
      <c r="AB100" s="678"/>
      <c r="AC100" s="678"/>
      <c r="AD100" s="678"/>
      <c r="AE100" s="678"/>
      <c r="AF100" s="678"/>
      <c r="AG100" s="691"/>
      <c r="AH100" s="691"/>
      <c r="AI100" s="691"/>
      <c r="AJ100" s="691"/>
      <c r="AK100" s="691"/>
      <c r="AL100" s="691"/>
      <c r="AM100" s="691"/>
      <c r="AN100" s="691"/>
      <c r="AO100" s="691"/>
      <c r="AP100" s="691"/>
      <c r="AQ100" s="691"/>
      <c r="AR100" s="691"/>
      <c r="AS100" s="691"/>
      <c r="AT100" s="691"/>
      <c r="AU100" s="2989"/>
      <c r="AV100" s="2989"/>
      <c r="AW100" s="2989"/>
      <c r="AX100" s="2989"/>
      <c r="AY100" s="2989"/>
      <c r="AZ100" s="2989"/>
      <c r="BA100" s="2989"/>
      <c r="BB100" s="2989"/>
      <c r="BC100" s="2989"/>
      <c r="BD100" s="2989"/>
      <c r="BE100" s="2989"/>
      <c r="BF100" s="2989"/>
      <c r="BG100" s="2989"/>
      <c r="BH100" s="2989"/>
      <c r="BI100" s="2989"/>
      <c r="BJ100" s="2989"/>
      <c r="BK100" s="2989"/>
      <c r="BL100" s="2989"/>
      <c r="BM100" s="2989"/>
      <c r="BN100" s="2989"/>
      <c r="BO100" s="2989"/>
      <c r="BP100" s="2989"/>
      <c r="BQ100" s="2989"/>
      <c r="BR100" s="2989"/>
      <c r="BS100" s="2989"/>
      <c r="BT100" s="2989"/>
      <c r="BU100" s="2989"/>
      <c r="BV100" s="2989"/>
      <c r="BW100" s="2989"/>
      <c r="BX100" s="2989"/>
      <c r="BY100" s="2989"/>
      <c r="BZ100" s="2989"/>
      <c r="CA100" s="2989"/>
      <c r="CB100" s="2989"/>
      <c r="CC100" s="2989"/>
      <c r="CD100" s="2989"/>
      <c r="CE100" s="2989"/>
      <c r="CF100" s="2989"/>
      <c r="CG100" s="2984"/>
      <c r="CH100" s="2984"/>
      <c r="CI100" s="2984"/>
      <c r="CJ100" s="2984"/>
      <c r="CK100" s="2984"/>
      <c r="CL100" s="2984"/>
      <c r="CM100" s="2984"/>
      <c r="CN100" s="2984"/>
      <c r="CO100" s="2984"/>
      <c r="CP100" s="2984"/>
      <c r="CQ100" s="691"/>
      <c r="CR100" s="691"/>
      <c r="CS100" s="691"/>
      <c r="CT100" s="691"/>
      <c r="CU100" s="678"/>
      <c r="CV100" s="678"/>
      <c r="CW100" s="678"/>
      <c r="CX100" s="678"/>
      <c r="CY100" s="678"/>
      <c r="CZ100" s="678"/>
      <c r="DA100" s="678"/>
      <c r="DB100" s="691"/>
      <c r="DC100" s="691"/>
      <c r="DD100" s="691"/>
      <c r="DE100" s="691"/>
      <c r="DF100" s="691"/>
      <c r="DG100" s="691"/>
      <c r="DH100" s="691"/>
      <c r="DI100" s="691"/>
      <c r="DJ100" s="691"/>
      <c r="DK100" s="691"/>
      <c r="DL100" s="691"/>
      <c r="DM100" s="691"/>
      <c r="DN100" s="691"/>
      <c r="DO100" s="691"/>
      <c r="DP100" s="691"/>
      <c r="DQ100" s="691"/>
      <c r="DR100" s="678"/>
    </row>
    <row r="101" spans="1:122" ht="3" customHeight="1" x14ac:dyDescent="0.25">
      <c r="A101" s="2982"/>
      <c r="B101" s="2953"/>
      <c r="C101" s="679"/>
      <c r="D101" s="680"/>
      <c r="E101" s="680"/>
      <c r="F101" s="680"/>
      <c r="G101" s="680"/>
      <c r="H101" s="680"/>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c r="AE101" s="678"/>
      <c r="AF101" s="678"/>
      <c r="AG101" s="691"/>
      <c r="AH101" s="691"/>
      <c r="AI101" s="691"/>
      <c r="AJ101" s="691"/>
      <c r="AK101" s="691"/>
      <c r="AL101" s="691"/>
      <c r="AM101" s="691"/>
      <c r="AN101" s="691"/>
      <c r="AO101" s="691"/>
      <c r="AP101" s="691"/>
      <c r="AQ101" s="691"/>
      <c r="AR101" s="691"/>
      <c r="AS101" s="691"/>
      <c r="AT101" s="691"/>
      <c r="AU101" s="2989"/>
      <c r="AV101" s="2989"/>
      <c r="AW101" s="2989"/>
      <c r="AX101" s="2989"/>
      <c r="AY101" s="2989"/>
      <c r="AZ101" s="2989"/>
      <c r="BA101" s="2989"/>
      <c r="BB101" s="2989"/>
      <c r="BC101" s="2989"/>
      <c r="BD101" s="2989"/>
      <c r="BE101" s="2989"/>
      <c r="BF101" s="2989"/>
      <c r="BG101" s="2989"/>
      <c r="BH101" s="2989"/>
      <c r="BI101" s="2989"/>
      <c r="BJ101" s="2989"/>
      <c r="BK101" s="2989"/>
      <c r="BL101" s="2989"/>
      <c r="BM101" s="2989"/>
      <c r="BN101" s="2989"/>
      <c r="BO101" s="2989"/>
      <c r="BP101" s="2989"/>
      <c r="BQ101" s="2989"/>
      <c r="BR101" s="2989"/>
      <c r="BS101" s="2989"/>
      <c r="BT101" s="2989"/>
      <c r="BU101" s="2989"/>
      <c r="BV101" s="2989"/>
      <c r="BW101" s="2989"/>
      <c r="BX101" s="2989"/>
      <c r="BY101" s="2989"/>
      <c r="BZ101" s="2989"/>
      <c r="CA101" s="2989"/>
      <c r="CB101" s="2989"/>
      <c r="CC101" s="2989"/>
      <c r="CD101" s="2989"/>
      <c r="CE101" s="2989"/>
      <c r="CF101" s="2989"/>
      <c r="CG101" s="2984"/>
      <c r="CH101" s="2984"/>
      <c r="CI101" s="2984"/>
      <c r="CJ101" s="2984"/>
      <c r="CK101" s="2984"/>
      <c r="CL101" s="2984"/>
      <c r="CM101" s="2984"/>
      <c r="CN101" s="2984"/>
      <c r="CO101" s="2984"/>
      <c r="CP101" s="2984"/>
      <c r="CQ101" s="691"/>
      <c r="CR101" s="691"/>
      <c r="CS101" s="691"/>
      <c r="CT101" s="691"/>
      <c r="CU101" s="678"/>
      <c r="CV101" s="678"/>
      <c r="CW101" s="678"/>
      <c r="CX101" s="678"/>
      <c r="CY101" s="678"/>
      <c r="CZ101" s="678"/>
      <c r="DA101" s="678"/>
      <c r="DB101" s="691"/>
      <c r="DC101" s="691"/>
      <c r="DD101" s="691"/>
      <c r="DE101" s="691"/>
      <c r="DF101" s="691"/>
      <c r="DG101" s="691"/>
      <c r="DH101" s="691"/>
      <c r="DI101" s="691"/>
      <c r="DJ101" s="691"/>
      <c r="DK101" s="691"/>
      <c r="DL101" s="691"/>
      <c r="DM101" s="691"/>
      <c r="DN101" s="691"/>
      <c r="DO101" s="691"/>
      <c r="DP101" s="691"/>
      <c r="DQ101" s="691"/>
      <c r="DR101" s="678"/>
    </row>
    <row r="102" spans="1:122" ht="3" customHeight="1" x14ac:dyDescent="0.25">
      <c r="A102" s="2982"/>
      <c r="B102" s="2954"/>
      <c r="C102" s="679"/>
      <c r="D102" s="680"/>
      <c r="E102" s="680"/>
      <c r="F102" s="680"/>
      <c r="G102" s="680"/>
      <c r="H102" s="680"/>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78"/>
      <c r="AF102" s="678"/>
      <c r="AG102" s="691"/>
      <c r="AH102" s="691"/>
      <c r="AI102" s="691"/>
      <c r="AJ102" s="691"/>
      <c r="AK102" s="691"/>
      <c r="AL102" s="691"/>
      <c r="AM102" s="691"/>
      <c r="AN102" s="691"/>
      <c r="AO102" s="691"/>
      <c r="AP102" s="691"/>
      <c r="AQ102" s="691"/>
      <c r="AR102" s="691"/>
      <c r="AS102" s="691"/>
      <c r="AT102" s="691"/>
      <c r="AU102" s="2990"/>
      <c r="AV102" s="2990"/>
      <c r="AW102" s="2990"/>
      <c r="AX102" s="2990"/>
      <c r="AY102" s="2990"/>
      <c r="AZ102" s="2990"/>
      <c r="BA102" s="2990"/>
      <c r="BB102" s="2990"/>
      <c r="BC102" s="2990"/>
      <c r="BD102" s="2990"/>
      <c r="BE102" s="2990"/>
      <c r="BF102" s="2990"/>
      <c r="BG102" s="2990"/>
      <c r="BH102" s="2990"/>
      <c r="BI102" s="2990"/>
      <c r="BJ102" s="2990"/>
      <c r="BK102" s="2990"/>
      <c r="BL102" s="2990"/>
      <c r="BM102" s="2990"/>
      <c r="BN102" s="2990"/>
      <c r="BO102" s="2990"/>
      <c r="BP102" s="2990"/>
      <c r="BQ102" s="2990"/>
      <c r="BR102" s="2990"/>
      <c r="BS102" s="2990"/>
      <c r="BT102" s="2990"/>
      <c r="BU102" s="2990"/>
      <c r="BV102" s="2990"/>
      <c r="BW102" s="2990"/>
      <c r="BX102" s="2990"/>
      <c r="BY102" s="2990"/>
      <c r="BZ102" s="2990"/>
      <c r="CA102" s="2990"/>
      <c r="CB102" s="2990"/>
      <c r="CC102" s="2990"/>
      <c r="CD102" s="2990"/>
      <c r="CE102" s="2990"/>
      <c r="CF102" s="2990"/>
      <c r="CG102" s="2985"/>
      <c r="CH102" s="2985"/>
      <c r="CI102" s="2985"/>
      <c r="CJ102" s="2985"/>
      <c r="CK102" s="2985"/>
      <c r="CL102" s="2985"/>
      <c r="CM102" s="2985"/>
      <c r="CN102" s="2985"/>
      <c r="CO102" s="2985"/>
      <c r="CP102" s="2985"/>
      <c r="CQ102" s="691"/>
      <c r="CR102" s="691"/>
      <c r="CS102" s="691"/>
      <c r="CT102" s="691"/>
      <c r="CU102" s="678"/>
      <c r="CV102" s="678"/>
      <c r="CW102" s="678"/>
      <c r="CX102" s="678"/>
      <c r="CY102" s="678"/>
      <c r="CZ102" s="678"/>
      <c r="DA102" s="678"/>
      <c r="DB102" s="691"/>
      <c r="DC102" s="691"/>
      <c r="DD102" s="691"/>
      <c r="DE102" s="691"/>
      <c r="DF102" s="691"/>
      <c r="DG102" s="691"/>
      <c r="DH102" s="691"/>
      <c r="DI102" s="691"/>
      <c r="DJ102" s="691"/>
      <c r="DK102" s="691"/>
      <c r="DL102" s="691"/>
      <c r="DM102" s="691"/>
      <c r="DN102" s="691"/>
      <c r="DO102" s="691"/>
      <c r="DP102" s="691"/>
      <c r="DQ102" s="691"/>
      <c r="DR102" s="678"/>
    </row>
    <row r="103" spans="1:122" ht="3" customHeight="1" x14ac:dyDescent="0.25">
      <c r="A103" s="2982"/>
      <c r="B103" s="2952">
        <v>15</v>
      </c>
      <c r="C103" s="679"/>
      <c r="D103" s="680"/>
      <c r="E103" s="680"/>
      <c r="F103" s="680"/>
      <c r="G103" s="680"/>
      <c r="H103" s="680"/>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78"/>
      <c r="AF103" s="678"/>
      <c r="AG103" s="691"/>
      <c r="AH103" s="691"/>
      <c r="AI103" s="691"/>
      <c r="AJ103" s="691"/>
      <c r="AK103" s="691"/>
      <c r="AL103" s="691"/>
      <c r="AM103" s="691"/>
      <c r="AN103" s="691"/>
      <c r="AO103" s="691"/>
      <c r="AP103" s="691"/>
      <c r="AQ103" s="691"/>
      <c r="AR103" s="691"/>
      <c r="AS103" s="691"/>
      <c r="AT103" s="691"/>
      <c r="AU103" s="2976" t="s">
        <v>1000</v>
      </c>
      <c r="AV103" s="2976"/>
      <c r="AW103" s="2976"/>
      <c r="AX103" s="2976"/>
      <c r="AY103" s="2976"/>
      <c r="AZ103" s="2976"/>
      <c r="BA103" s="2976"/>
      <c r="BB103" s="2976"/>
      <c r="BC103" s="2976"/>
      <c r="BD103" s="2976"/>
      <c r="BE103" s="2976"/>
      <c r="BF103" s="2976"/>
      <c r="BG103" s="2976"/>
      <c r="BH103" s="2976"/>
      <c r="BI103" s="2976"/>
      <c r="BJ103" s="2976"/>
      <c r="BK103" s="2976"/>
      <c r="BL103" s="2976"/>
      <c r="BM103" s="2976"/>
      <c r="BN103" s="2976"/>
      <c r="BO103" s="2976"/>
      <c r="BP103" s="2976"/>
      <c r="BQ103" s="2976"/>
      <c r="BR103" s="2976"/>
      <c r="BS103" s="2976"/>
      <c r="BT103" s="2976"/>
      <c r="BU103" s="2976"/>
      <c r="BV103" s="2976"/>
      <c r="BW103" s="2976"/>
      <c r="BX103" s="2976"/>
      <c r="BY103" s="2976"/>
      <c r="BZ103" s="2976"/>
      <c r="CA103" s="2976"/>
      <c r="CB103" s="2976"/>
      <c r="CC103" s="2976"/>
      <c r="CD103" s="2976"/>
      <c r="CE103" s="2976"/>
      <c r="CF103" s="2976"/>
      <c r="CG103" s="2979">
        <v>5</v>
      </c>
      <c r="CH103" s="2979"/>
      <c r="CI103" s="2979"/>
      <c r="CJ103" s="2979"/>
      <c r="CK103" s="2979"/>
      <c r="CL103" s="2979"/>
      <c r="CM103" s="2979"/>
      <c r="CN103" s="2979"/>
      <c r="CO103" s="2979"/>
      <c r="CP103" s="2979"/>
      <c r="CQ103" s="691"/>
      <c r="CR103" s="691"/>
      <c r="CS103" s="691"/>
      <c r="CT103" s="691"/>
      <c r="CU103" s="678"/>
      <c r="CV103" s="678"/>
      <c r="CW103" s="678"/>
      <c r="CX103" s="678"/>
      <c r="CY103" s="678"/>
      <c r="CZ103" s="678"/>
      <c r="DA103" s="678"/>
      <c r="DB103" s="691"/>
      <c r="DC103" s="691"/>
      <c r="DD103" s="691"/>
      <c r="DE103" s="691"/>
      <c r="DF103" s="691"/>
      <c r="DG103" s="691"/>
      <c r="DH103" s="691"/>
      <c r="DI103" s="691"/>
      <c r="DJ103" s="691"/>
      <c r="DK103" s="691"/>
      <c r="DL103" s="691"/>
      <c r="DM103" s="691"/>
      <c r="DN103" s="691"/>
      <c r="DO103" s="691"/>
      <c r="DP103" s="691"/>
      <c r="DQ103" s="691"/>
      <c r="DR103" s="678"/>
    </row>
    <row r="104" spans="1:122" ht="3" customHeight="1" x14ac:dyDescent="0.25">
      <c r="A104" s="2982"/>
      <c r="B104" s="2953"/>
      <c r="C104" s="679"/>
      <c r="D104" s="680"/>
      <c r="E104" s="680"/>
      <c r="F104" s="680"/>
      <c r="G104" s="680"/>
      <c r="H104" s="680"/>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78"/>
      <c r="AF104" s="678"/>
      <c r="AG104" s="691"/>
      <c r="AH104" s="691"/>
      <c r="AI104" s="691"/>
      <c r="AJ104" s="691"/>
      <c r="AK104" s="691"/>
      <c r="AL104" s="691"/>
      <c r="AM104" s="691"/>
      <c r="AN104" s="691"/>
      <c r="AO104" s="691"/>
      <c r="AP104" s="691"/>
      <c r="AQ104" s="691"/>
      <c r="AR104" s="691"/>
      <c r="AS104" s="691"/>
      <c r="AT104" s="691"/>
      <c r="AU104" s="2977"/>
      <c r="AV104" s="2977"/>
      <c r="AW104" s="2977"/>
      <c r="AX104" s="2977"/>
      <c r="AY104" s="2977"/>
      <c r="AZ104" s="2977"/>
      <c r="BA104" s="2977"/>
      <c r="BB104" s="2977"/>
      <c r="BC104" s="2977"/>
      <c r="BD104" s="2977"/>
      <c r="BE104" s="2977"/>
      <c r="BF104" s="2977"/>
      <c r="BG104" s="2977"/>
      <c r="BH104" s="2977"/>
      <c r="BI104" s="2977"/>
      <c r="BJ104" s="2977"/>
      <c r="BK104" s="2977"/>
      <c r="BL104" s="2977"/>
      <c r="BM104" s="2977"/>
      <c r="BN104" s="2977"/>
      <c r="BO104" s="2977"/>
      <c r="BP104" s="2977"/>
      <c r="BQ104" s="2977"/>
      <c r="BR104" s="2977"/>
      <c r="BS104" s="2977"/>
      <c r="BT104" s="2977"/>
      <c r="BU104" s="2977"/>
      <c r="BV104" s="2977"/>
      <c r="BW104" s="2977"/>
      <c r="BX104" s="2977"/>
      <c r="BY104" s="2977"/>
      <c r="BZ104" s="2977"/>
      <c r="CA104" s="2977"/>
      <c r="CB104" s="2977"/>
      <c r="CC104" s="2977"/>
      <c r="CD104" s="2977"/>
      <c r="CE104" s="2977"/>
      <c r="CF104" s="2977"/>
      <c r="CG104" s="2980"/>
      <c r="CH104" s="2980"/>
      <c r="CI104" s="2980"/>
      <c r="CJ104" s="2980"/>
      <c r="CK104" s="2980"/>
      <c r="CL104" s="2980"/>
      <c r="CM104" s="2980"/>
      <c r="CN104" s="2980"/>
      <c r="CO104" s="2980"/>
      <c r="CP104" s="2980"/>
      <c r="CQ104" s="691"/>
      <c r="CR104" s="691"/>
      <c r="CS104" s="691"/>
      <c r="CT104" s="691"/>
      <c r="CU104" s="678"/>
      <c r="CV104" s="678"/>
      <c r="CW104" s="678"/>
      <c r="CX104" s="678"/>
      <c r="CY104" s="678"/>
      <c r="CZ104" s="678"/>
      <c r="DA104" s="678"/>
      <c r="DB104" s="691"/>
      <c r="DC104" s="691"/>
      <c r="DD104" s="691"/>
      <c r="DE104" s="691"/>
      <c r="DF104" s="691"/>
      <c r="DG104" s="691"/>
      <c r="DH104" s="691"/>
      <c r="DI104" s="691"/>
      <c r="DJ104" s="691"/>
      <c r="DK104" s="691"/>
      <c r="DL104" s="691"/>
      <c r="DM104" s="691"/>
      <c r="DN104" s="691"/>
      <c r="DO104" s="691"/>
      <c r="DP104" s="691"/>
      <c r="DQ104" s="691"/>
      <c r="DR104" s="678"/>
    </row>
    <row r="105" spans="1:122" ht="3" customHeight="1" x14ac:dyDescent="0.25">
      <c r="A105" s="2982"/>
      <c r="B105" s="2953"/>
      <c r="C105" s="679"/>
      <c r="D105" s="680"/>
      <c r="E105" s="680"/>
      <c r="F105" s="680"/>
      <c r="G105" s="680"/>
      <c r="H105" s="680"/>
      <c r="I105" s="678"/>
      <c r="J105" s="678"/>
      <c r="K105" s="678"/>
      <c r="L105" s="678"/>
      <c r="M105" s="678"/>
      <c r="N105" s="678"/>
      <c r="O105" s="678"/>
      <c r="P105" s="678"/>
      <c r="Q105" s="678"/>
      <c r="R105" s="678"/>
      <c r="S105" s="678"/>
      <c r="T105" s="678"/>
      <c r="U105" s="678"/>
      <c r="V105" s="678"/>
      <c r="W105" s="678"/>
      <c r="X105" s="678"/>
      <c r="Y105" s="678"/>
      <c r="Z105" s="678"/>
      <c r="AA105" s="678"/>
      <c r="AB105" s="678"/>
      <c r="AC105" s="678"/>
      <c r="AD105" s="678"/>
      <c r="AE105" s="678"/>
      <c r="AF105" s="678"/>
      <c r="AG105" s="691"/>
      <c r="AH105" s="691"/>
      <c r="AI105" s="691"/>
      <c r="AJ105" s="691"/>
      <c r="AK105" s="691"/>
      <c r="AL105" s="691"/>
      <c r="AM105" s="691"/>
      <c r="AN105" s="691"/>
      <c r="AO105" s="691"/>
      <c r="AP105" s="691"/>
      <c r="AQ105" s="691"/>
      <c r="AR105" s="691"/>
      <c r="AS105" s="691"/>
      <c r="AT105" s="691"/>
      <c r="AU105" s="2977"/>
      <c r="AV105" s="2977"/>
      <c r="AW105" s="2977"/>
      <c r="AX105" s="2977"/>
      <c r="AY105" s="2977"/>
      <c r="AZ105" s="2977"/>
      <c r="BA105" s="2977"/>
      <c r="BB105" s="2977"/>
      <c r="BC105" s="2977"/>
      <c r="BD105" s="2977"/>
      <c r="BE105" s="2977"/>
      <c r="BF105" s="2977"/>
      <c r="BG105" s="2977"/>
      <c r="BH105" s="2977"/>
      <c r="BI105" s="2977"/>
      <c r="BJ105" s="2977"/>
      <c r="BK105" s="2977"/>
      <c r="BL105" s="2977"/>
      <c r="BM105" s="2977"/>
      <c r="BN105" s="2977"/>
      <c r="BO105" s="2977"/>
      <c r="BP105" s="2977"/>
      <c r="BQ105" s="2977"/>
      <c r="BR105" s="2977"/>
      <c r="BS105" s="2977"/>
      <c r="BT105" s="2977"/>
      <c r="BU105" s="2977"/>
      <c r="BV105" s="2977"/>
      <c r="BW105" s="2977"/>
      <c r="BX105" s="2977"/>
      <c r="BY105" s="2977"/>
      <c r="BZ105" s="2977"/>
      <c r="CA105" s="2977"/>
      <c r="CB105" s="2977"/>
      <c r="CC105" s="2977"/>
      <c r="CD105" s="2977"/>
      <c r="CE105" s="2977"/>
      <c r="CF105" s="2977"/>
      <c r="CG105" s="2980"/>
      <c r="CH105" s="2980"/>
      <c r="CI105" s="2980"/>
      <c r="CJ105" s="2980"/>
      <c r="CK105" s="2980"/>
      <c r="CL105" s="2980"/>
      <c r="CM105" s="2980"/>
      <c r="CN105" s="2980"/>
      <c r="CO105" s="2980"/>
      <c r="CP105" s="2980"/>
      <c r="CQ105" s="691"/>
      <c r="CR105" s="691"/>
      <c r="CS105" s="691"/>
      <c r="CT105" s="691"/>
      <c r="CU105" s="678"/>
      <c r="CV105" s="678"/>
      <c r="CW105" s="678"/>
      <c r="CX105" s="678"/>
      <c r="CY105" s="678"/>
      <c r="CZ105" s="678"/>
      <c r="DA105" s="678"/>
      <c r="DB105" s="691"/>
      <c r="DC105" s="691"/>
      <c r="DD105" s="691"/>
      <c r="DE105" s="691"/>
      <c r="DF105" s="691"/>
      <c r="DG105" s="691"/>
      <c r="DH105" s="691"/>
      <c r="DI105" s="691"/>
      <c r="DJ105" s="691"/>
      <c r="DK105" s="691"/>
      <c r="DL105" s="691"/>
      <c r="DM105" s="691"/>
      <c r="DN105" s="691"/>
      <c r="DO105" s="691"/>
      <c r="DP105" s="691"/>
      <c r="DQ105" s="691"/>
      <c r="DR105" s="678"/>
    </row>
    <row r="106" spans="1:122" ht="3" customHeight="1" x14ac:dyDescent="0.25">
      <c r="A106" s="2982"/>
      <c r="B106" s="2953"/>
      <c r="C106" s="679"/>
      <c r="D106" s="680"/>
      <c r="E106" s="680"/>
      <c r="F106" s="680"/>
      <c r="G106" s="680"/>
      <c r="H106" s="680"/>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78"/>
      <c r="AF106" s="678"/>
      <c r="AG106" s="691"/>
      <c r="AH106" s="691"/>
      <c r="AI106" s="691"/>
      <c r="AJ106" s="691"/>
      <c r="AK106" s="691"/>
      <c r="AL106" s="691"/>
      <c r="AM106" s="691"/>
      <c r="AN106" s="691"/>
      <c r="AO106" s="691"/>
      <c r="AP106" s="691"/>
      <c r="AQ106" s="691"/>
      <c r="AR106" s="691"/>
      <c r="AS106" s="691"/>
      <c r="AT106" s="691"/>
      <c r="AU106" s="2977"/>
      <c r="AV106" s="2977"/>
      <c r="AW106" s="2977"/>
      <c r="AX106" s="2977"/>
      <c r="AY106" s="2977"/>
      <c r="AZ106" s="2977"/>
      <c r="BA106" s="2977"/>
      <c r="BB106" s="2977"/>
      <c r="BC106" s="2977"/>
      <c r="BD106" s="2977"/>
      <c r="BE106" s="2977"/>
      <c r="BF106" s="2977"/>
      <c r="BG106" s="2977"/>
      <c r="BH106" s="2977"/>
      <c r="BI106" s="2977"/>
      <c r="BJ106" s="2977"/>
      <c r="BK106" s="2977"/>
      <c r="BL106" s="2977"/>
      <c r="BM106" s="2977"/>
      <c r="BN106" s="2977"/>
      <c r="BO106" s="2977"/>
      <c r="BP106" s="2977"/>
      <c r="BQ106" s="2977"/>
      <c r="BR106" s="2977"/>
      <c r="BS106" s="2977"/>
      <c r="BT106" s="2977"/>
      <c r="BU106" s="2977"/>
      <c r="BV106" s="2977"/>
      <c r="BW106" s="2977"/>
      <c r="BX106" s="2977"/>
      <c r="BY106" s="2977"/>
      <c r="BZ106" s="2977"/>
      <c r="CA106" s="2977"/>
      <c r="CB106" s="2977"/>
      <c r="CC106" s="2977"/>
      <c r="CD106" s="2977"/>
      <c r="CE106" s="2977"/>
      <c r="CF106" s="2977"/>
      <c r="CG106" s="2980"/>
      <c r="CH106" s="2980"/>
      <c r="CI106" s="2980"/>
      <c r="CJ106" s="2980"/>
      <c r="CK106" s="2980"/>
      <c r="CL106" s="2980"/>
      <c r="CM106" s="2980"/>
      <c r="CN106" s="2980"/>
      <c r="CO106" s="2980"/>
      <c r="CP106" s="2980"/>
      <c r="CQ106" s="691"/>
      <c r="CR106" s="691"/>
      <c r="CS106" s="691"/>
      <c r="CT106" s="691"/>
      <c r="CU106" s="678"/>
      <c r="CV106" s="678"/>
      <c r="CW106" s="678"/>
      <c r="CX106" s="678"/>
      <c r="CY106" s="678"/>
      <c r="CZ106" s="678"/>
      <c r="DA106" s="678"/>
      <c r="DB106" s="691"/>
      <c r="DC106" s="691"/>
      <c r="DD106" s="691"/>
      <c r="DE106" s="691"/>
      <c r="DF106" s="691"/>
      <c r="DG106" s="691"/>
      <c r="DH106" s="691"/>
      <c r="DI106" s="691"/>
      <c r="DJ106" s="691"/>
      <c r="DK106" s="691"/>
      <c r="DL106" s="691"/>
      <c r="DM106" s="691"/>
      <c r="DN106" s="691"/>
      <c r="DO106" s="691"/>
      <c r="DP106" s="691"/>
      <c r="DQ106" s="691"/>
      <c r="DR106" s="678"/>
    </row>
    <row r="107" spans="1:122" ht="3" customHeight="1" x14ac:dyDescent="0.25">
      <c r="A107" s="2982"/>
      <c r="B107" s="2954"/>
      <c r="C107" s="679"/>
      <c r="D107" s="680"/>
      <c r="E107" s="680"/>
      <c r="F107" s="680"/>
      <c r="G107" s="680"/>
      <c r="H107" s="680"/>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78"/>
      <c r="AF107" s="678"/>
      <c r="AG107" s="691"/>
      <c r="AH107" s="691"/>
      <c r="AI107" s="691"/>
      <c r="AJ107" s="691"/>
      <c r="AK107" s="691"/>
      <c r="AL107" s="691"/>
      <c r="AM107" s="691"/>
      <c r="AN107" s="691"/>
      <c r="AO107" s="691"/>
      <c r="AP107" s="691"/>
      <c r="AQ107" s="691"/>
      <c r="AR107" s="691"/>
      <c r="AS107" s="691"/>
      <c r="AT107" s="691"/>
      <c r="AU107" s="2978"/>
      <c r="AV107" s="2978"/>
      <c r="AW107" s="2978"/>
      <c r="AX107" s="2978"/>
      <c r="AY107" s="2978"/>
      <c r="AZ107" s="2978"/>
      <c r="BA107" s="2978"/>
      <c r="BB107" s="2978"/>
      <c r="BC107" s="2978"/>
      <c r="BD107" s="2978"/>
      <c r="BE107" s="2978"/>
      <c r="BF107" s="2978"/>
      <c r="BG107" s="2978"/>
      <c r="BH107" s="2978"/>
      <c r="BI107" s="2978"/>
      <c r="BJ107" s="2978"/>
      <c r="BK107" s="2978"/>
      <c r="BL107" s="2978"/>
      <c r="BM107" s="2978"/>
      <c r="BN107" s="2978"/>
      <c r="BO107" s="2978"/>
      <c r="BP107" s="2978"/>
      <c r="BQ107" s="2978"/>
      <c r="BR107" s="2978"/>
      <c r="BS107" s="2978"/>
      <c r="BT107" s="2978"/>
      <c r="BU107" s="2978"/>
      <c r="BV107" s="2978"/>
      <c r="BW107" s="2978"/>
      <c r="BX107" s="2978"/>
      <c r="BY107" s="2978"/>
      <c r="BZ107" s="2978"/>
      <c r="CA107" s="2978"/>
      <c r="CB107" s="2978"/>
      <c r="CC107" s="2978"/>
      <c r="CD107" s="2978"/>
      <c r="CE107" s="2978"/>
      <c r="CF107" s="2978"/>
      <c r="CG107" s="2981"/>
      <c r="CH107" s="2981"/>
      <c r="CI107" s="2981"/>
      <c r="CJ107" s="2981"/>
      <c r="CK107" s="2981"/>
      <c r="CL107" s="2981"/>
      <c r="CM107" s="2981"/>
      <c r="CN107" s="2981"/>
      <c r="CO107" s="2981"/>
      <c r="CP107" s="2981"/>
      <c r="CQ107" s="691"/>
      <c r="CR107" s="691"/>
      <c r="CS107" s="691"/>
      <c r="CT107" s="691"/>
      <c r="CU107" s="678"/>
      <c r="CV107" s="678"/>
      <c r="CW107" s="678"/>
      <c r="CX107" s="678"/>
      <c r="CY107" s="678"/>
      <c r="CZ107" s="678"/>
      <c r="DA107" s="678"/>
      <c r="DB107" s="691"/>
      <c r="DC107" s="691"/>
      <c r="DD107" s="691"/>
      <c r="DE107" s="691"/>
      <c r="DF107" s="691"/>
      <c r="DG107" s="691"/>
      <c r="DH107" s="691"/>
      <c r="DI107" s="691"/>
      <c r="DJ107" s="691"/>
      <c r="DK107" s="691"/>
      <c r="DL107" s="691"/>
      <c r="DM107" s="691"/>
      <c r="DN107" s="691"/>
      <c r="DO107" s="691"/>
      <c r="DP107" s="691"/>
      <c r="DQ107" s="691"/>
      <c r="DR107" s="678"/>
    </row>
    <row r="108" spans="1:122" ht="3" customHeight="1" x14ac:dyDescent="0.25">
      <c r="A108" s="2982"/>
      <c r="B108" s="2952">
        <v>10</v>
      </c>
      <c r="C108" s="679"/>
      <c r="D108" s="680"/>
      <c r="E108" s="680"/>
      <c r="F108" s="680"/>
      <c r="G108" s="680"/>
      <c r="H108" s="680"/>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78"/>
      <c r="AF108" s="678"/>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91"/>
      <c r="CT108" s="691"/>
      <c r="CU108" s="678"/>
      <c r="CV108" s="678"/>
      <c r="CW108" s="678"/>
      <c r="CX108" s="678"/>
      <c r="CY108" s="678"/>
      <c r="CZ108" s="678"/>
      <c r="DA108" s="678"/>
      <c r="DB108" s="691"/>
      <c r="DC108" s="691"/>
      <c r="DD108" s="691"/>
      <c r="DE108" s="691"/>
      <c r="DF108" s="691"/>
      <c r="DG108" s="691"/>
      <c r="DH108" s="691"/>
      <c r="DI108" s="691"/>
      <c r="DJ108" s="691"/>
      <c r="DK108" s="691"/>
      <c r="DL108" s="691"/>
      <c r="DM108" s="691"/>
      <c r="DN108" s="691"/>
      <c r="DO108" s="691"/>
      <c r="DP108" s="691"/>
      <c r="DQ108" s="691"/>
      <c r="DR108" s="678"/>
    </row>
    <row r="109" spans="1:122" ht="3" customHeight="1" x14ac:dyDescent="0.25">
      <c r="A109" s="2982"/>
      <c r="B109" s="2953"/>
      <c r="C109" s="679"/>
      <c r="D109" s="680"/>
      <c r="E109" s="680"/>
      <c r="F109" s="680"/>
      <c r="G109" s="680"/>
      <c r="H109" s="680"/>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78"/>
      <c r="AF109" s="678"/>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91"/>
      <c r="CT109" s="691"/>
      <c r="CU109" s="678"/>
      <c r="CV109" s="678"/>
      <c r="CW109" s="678"/>
      <c r="CX109" s="678"/>
      <c r="CY109" s="678"/>
      <c r="CZ109" s="678"/>
      <c r="DA109" s="678"/>
      <c r="DB109" s="691"/>
      <c r="DC109" s="691"/>
      <c r="DD109" s="691"/>
      <c r="DE109" s="691"/>
      <c r="DF109" s="691"/>
      <c r="DG109" s="691"/>
      <c r="DH109" s="691"/>
      <c r="DI109" s="691"/>
      <c r="DJ109" s="691"/>
      <c r="DK109" s="691"/>
      <c r="DL109" s="691"/>
      <c r="DM109" s="691"/>
      <c r="DN109" s="691"/>
      <c r="DO109" s="691"/>
      <c r="DP109" s="691"/>
      <c r="DQ109" s="691"/>
      <c r="DR109" s="678"/>
    </row>
    <row r="110" spans="1:122" ht="3" customHeight="1" x14ac:dyDescent="0.25">
      <c r="A110" s="2982"/>
      <c r="B110" s="2953"/>
      <c r="C110" s="679"/>
      <c r="D110" s="680"/>
      <c r="E110" s="680"/>
      <c r="F110" s="680"/>
      <c r="G110" s="680"/>
      <c r="H110" s="680"/>
      <c r="I110" s="678"/>
      <c r="J110" s="678"/>
      <c r="K110" s="678"/>
      <c r="L110" s="678"/>
      <c r="M110" s="678"/>
      <c r="N110" s="678"/>
      <c r="O110" s="678"/>
      <c r="P110" s="678"/>
      <c r="Q110" s="678"/>
      <c r="R110" s="678"/>
      <c r="S110" s="678"/>
      <c r="T110" s="678"/>
      <c r="U110" s="678"/>
      <c r="V110" s="678"/>
      <c r="W110" s="678"/>
      <c r="X110" s="678"/>
      <c r="Y110" s="678"/>
      <c r="Z110" s="678"/>
      <c r="AA110" s="678"/>
      <c r="AB110" s="678"/>
      <c r="AC110" s="678"/>
      <c r="AD110" s="678"/>
      <c r="AE110" s="678"/>
      <c r="AF110" s="678"/>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c r="CA110" s="691"/>
      <c r="CB110" s="691"/>
      <c r="CC110" s="691"/>
      <c r="CD110" s="691"/>
      <c r="CE110" s="691"/>
      <c r="CF110" s="691"/>
      <c r="CG110" s="691"/>
      <c r="CH110" s="691"/>
      <c r="CI110" s="691"/>
      <c r="CJ110" s="691"/>
      <c r="CK110" s="691"/>
      <c r="CL110" s="691"/>
      <c r="CM110" s="691"/>
      <c r="CN110" s="691"/>
      <c r="CO110" s="691"/>
      <c r="CP110" s="691"/>
      <c r="CQ110" s="691"/>
      <c r="CR110" s="691"/>
      <c r="CS110" s="691"/>
      <c r="CT110" s="691"/>
      <c r="CU110" s="678"/>
      <c r="CV110" s="678"/>
      <c r="CW110" s="678"/>
      <c r="CX110" s="678"/>
      <c r="CY110" s="678"/>
      <c r="CZ110" s="678"/>
      <c r="DA110" s="678"/>
      <c r="DB110" s="691"/>
      <c r="DC110" s="691"/>
      <c r="DD110" s="691"/>
      <c r="DE110" s="691"/>
      <c r="DF110" s="691"/>
      <c r="DG110" s="691"/>
      <c r="DH110" s="691"/>
      <c r="DI110" s="691"/>
      <c r="DJ110" s="691"/>
      <c r="DK110" s="691"/>
      <c r="DL110" s="691"/>
      <c r="DM110" s="691"/>
      <c r="DN110" s="691"/>
      <c r="DO110" s="691"/>
      <c r="DP110" s="691"/>
      <c r="DQ110" s="691"/>
      <c r="DR110" s="678"/>
    </row>
    <row r="111" spans="1:122" ht="3" customHeight="1" x14ac:dyDescent="0.25">
      <c r="A111" s="2982"/>
      <c r="B111" s="2953"/>
      <c r="C111" s="679"/>
      <c r="D111" s="680"/>
      <c r="E111" s="680"/>
      <c r="F111" s="680"/>
      <c r="G111" s="680"/>
      <c r="H111" s="680"/>
      <c r="I111" s="678"/>
      <c r="J111" s="678"/>
      <c r="K111" s="678"/>
      <c r="L111" s="678"/>
      <c r="M111" s="678"/>
      <c r="N111" s="678"/>
      <c r="O111" s="678"/>
      <c r="P111" s="678"/>
      <c r="Q111" s="678"/>
      <c r="R111" s="678"/>
      <c r="S111" s="678"/>
      <c r="T111" s="678"/>
      <c r="U111" s="678"/>
      <c r="V111" s="678"/>
      <c r="W111" s="678"/>
      <c r="X111" s="678"/>
      <c r="Y111" s="678"/>
      <c r="Z111" s="678"/>
      <c r="AA111" s="678"/>
      <c r="AB111" s="678"/>
      <c r="AC111" s="678"/>
      <c r="AD111" s="678"/>
      <c r="AE111" s="678"/>
      <c r="AF111" s="678"/>
      <c r="AG111" s="691"/>
      <c r="AH111" s="691"/>
      <c r="AI111" s="691"/>
      <c r="AJ111" s="691"/>
      <c r="AK111" s="691"/>
      <c r="AL111" s="691"/>
      <c r="AM111" s="691"/>
      <c r="AN111" s="691"/>
      <c r="AO111" s="691"/>
      <c r="AP111" s="691"/>
      <c r="AQ111" s="691"/>
      <c r="AR111" s="691"/>
      <c r="AS111" s="691"/>
      <c r="AT111" s="691"/>
      <c r="AU111" s="691"/>
      <c r="AV111" s="691"/>
      <c r="AW111" s="691"/>
      <c r="AX111" s="691"/>
      <c r="AY111" s="691"/>
      <c r="AZ111" s="691"/>
      <c r="BA111" s="691"/>
      <c r="BB111" s="691"/>
      <c r="BC111" s="691"/>
      <c r="BD111" s="691"/>
      <c r="BE111" s="691"/>
      <c r="BF111" s="691"/>
      <c r="BG111" s="691"/>
      <c r="BH111" s="691"/>
      <c r="BI111" s="691"/>
      <c r="BJ111" s="691"/>
      <c r="BK111" s="691"/>
      <c r="BL111" s="691"/>
      <c r="BM111" s="691"/>
      <c r="BN111" s="691"/>
      <c r="BO111" s="691"/>
      <c r="BP111" s="691"/>
      <c r="BQ111" s="691"/>
      <c r="BR111" s="691"/>
      <c r="BS111" s="691"/>
      <c r="BT111" s="691"/>
      <c r="BU111" s="691"/>
      <c r="BV111" s="691"/>
      <c r="BW111" s="691"/>
      <c r="BX111" s="691"/>
      <c r="BY111" s="691"/>
      <c r="BZ111" s="691"/>
      <c r="CA111" s="691"/>
      <c r="CB111" s="691"/>
      <c r="CC111" s="691"/>
      <c r="CD111" s="691"/>
      <c r="CE111" s="691"/>
      <c r="CF111" s="691"/>
      <c r="CG111" s="691"/>
      <c r="CH111" s="691"/>
      <c r="CI111" s="691"/>
      <c r="CJ111" s="691"/>
      <c r="CK111" s="691"/>
      <c r="CL111" s="691"/>
      <c r="CM111" s="691"/>
      <c r="CN111" s="691"/>
      <c r="CO111" s="691"/>
      <c r="CP111" s="691"/>
      <c r="CQ111" s="691"/>
      <c r="CR111" s="691"/>
      <c r="CS111" s="691"/>
      <c r="CT111" s="691"/>
      <c r="CU111" s="678"/>
      <c r="CV111" s="678"/>
      <c r="CW111" s="678"/>
      <c r="CX111" s="678"/>
      <c r="CY111" s="678"/>
      <c r="CZ111" s="678"/>
      <c r="DA111" s="678"/>
      <c r="DB111" s="691"/>
      <c r="DC111" s="691"/>
      <c r="DD111" s="691"/>
      <c r="DE111" s="691"/>
      <c r="DF111" s="691"/>
      <c r="DG111" s="691"/>
      <c r="DH111" s="691"/>
      <c r="DI111" s="691"/>
      <c r="DJ111" s="691"/>
      <c r="DK111" s="691"/>
      <c r="DL111" s="691"/>
      <c r="DM111" s="691"/>
      <c r="DN111" s="691"/>
      <c r="DO111" s="691"/>
      <c r="DP111" s="691"/>
      <c r="DQ111" s="691"/>
      <c r="DR111" s="678"/>
    </row>
    <row r="112" spans="1:122" ht="3" customHeight="1" x14ac:dyDescent="0.25">
      <c r="A112" s="2982"/>
      <c r="B112" s="2954"/>
      <c r="C112" s="679"/>
      <c r="D112" s="680"/>
      <c r="E112" s="680"/>
      <c r="F112" s="680"/>
      <c r="G112" s="680"/>
      <c r="H112" s="680"/>
      <c r="I112" s="678"/>
      <c r="J112" s="678"/>
      <c r="K112" s="678"/>
      <c r="L112" s="678"/>
      <c r="M112" s="678"/>
      <c r="N112" s="678"/>
      <c r="O112" s="678"/>
      <c r="P112" s="678"/>
      <c r="Q112" s="678"/>
      <c r="R112" s="678"/>
      <c r="S112" s="678"/>
      <c r="T112" s="678"/>
      <c r="U112" s="678"/>
      <c r="V112" s="678"/>
      <c r="W112" s="678"/>
      <c r="X112" s="678"/>
      <c r="Y112" s="678"/>
      <c r="Z112" s="678"/>
      <c r="AA112" s="678"/>
      <c r="AB112" s="678"/>
      <c r="AC112" s="678"/>
      <c r="AD112" s="678"/>
      <c r="AE112" s="678"/>
      <c r="AF112" s="678"/>
      <c r="AG112" s="691"/>
      <c r="AH112" s="691"/>
      <c r="AI112" s="691"/>
      <c r="AJ112" s="691"/>
      <c r="AK112" s="691"/>
      <c r="AL112" s="691"/>
      <c r="AM112" s="691"/>
      <c r="AN112" s="691"/>
      <c r="AO112" s="691"/>
      <c r="AP112" s="691"/>
      <c r="AQ112" s="691"/>
      <c r="AR112" s="691"/>
      <c r="AS112" s="691"/>
      <c r="AT112" s="691"/>
      <c r="AU112" s="691"/>
      <c r="AV112" s="691"/>
      <c r="AW112" s="691"/>
      <c r="AX112" s="691"/>
      <c r="AY112" s="691"/>
      <c r="AZ112" s="691"/>
      <c r="BA112" s="691"/>
      <c r="BB112" s="691"/>
      <c r="BC112" s="691"/>
      <c r="BD112" s="691"/>
      <c r="BE112" s="691"/>
      <c r="BF112" s="691"/>
      <c r="BG112" s="691"/>
      <c r="BH112" s="691"/>
      <c r="BI112" s="691"/>
      <c r="BJ112" s="691"/>
      <c r="BK112" s="691"/>
      <c r="BL112" s="691"/>
      <c r="BM112" s="691"/>
      <c r="BN112" s="691"/>
      <c r="BO112" s="691"/>
      <c r="BP112" s="691"/>
      <c r="BQ112" s="691"/>
      <c r="BR112" s="691"/>
      <c r="BS112" s="691"/>
      <c r="BT112" s="691"/>
      <c r="BU112" s="691"/>
      <c r="BV112" s="691"/>
      <c r="BW112" s="691"/>
      <c r="BX112" s="691"/>
      <c r="BY112" s="691"/>
      <c r="BZ112" s="691"/>
      <c r="CA112" s="691"/>
      <c r="CB112" s="691"/>
      <c r="CC112" s="691"/>
      <c r="CD112" s="691"/>
      <c r="CE112" s="691"/>
      <c r="CF112" s="691"/>
      <c r="CG112" s="691"/>
      <c r="CH112" s="691"/>
      <c r="CI112" s="691"/>
      <c r="CJ112" s="691"/>
      <c r="CK112" s="691"/>
      <c r="CL112" s="691"/>
      <c r="CM112" s="691"/>
      <c r="CN112" s="691"/>
      <c r="CO112" s="691"/>
      <c r="CP112" s="691"/>
      <c r="CQ112" s="691"/>
      <c r="CR112" s="691"/>
      <c r="CS112" s="691"/>
      <c r="CT112" s="691"/>
      <c r="CU112" s="678"/>
      <c r="CV112" s="678"/>
      <c r="CW112" s="678"/>
      <c r="CX112" s="678"/>
      <c r="CY112" s="678"/>
      <c r="CZ112" s="678"/>
      <c r="DA112" s="678"/>
      <c r="DB112" s="691"/>
      <c r="DC112" s="691"/>
      <c r="DD112" s="691"/>
      <c r="DE112" s="691"/>
      <c r="DF112" s="691"/>
      <c r="DG112" s="691"/>
      <c r="DH112" s="691"/>
      <c r="DI112" s="691"/>
      <c r="DJ112" s="691"/>
      <c r="DK112" s="691"/>
      <c r="DL112" s="691"/>
      <c r="DM112" s="691"/>
      <c r="DN112" s="691"/>
      <c r="DO112" s="691"/>
      <c r="DP112" s="691"/>
      <c r="DQ112" s="691"/>
      <c r="DR112" s="678"/>
    </row>
    <row r="113" spans="1:135" ht="3" customHeight="1" x14ac:dyDescent="0.25">
      <c r="A113" s="2982"/>
      <c r="B113" s="2952">
        <v>5</v>
      </c>
      <c r="C113" s="679"/>
      <c r="D113" s="680"/>
      <c r="E113" s="680"/>
      <c r="F113" s="680"/>
      <c r="G113" s="680"/>
      <c r="H113" s="680"/>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91"/>
      <c r="AH113" s="691"/>
      <c r="AI113" s="691"/>
      <c r="AJ113" s="691"/>
      <c r="AK113" s="691"/>
      <c r="AL113" s="691"/>
      <c r="AM113" s="691"/>
      <c r="AN113" s="691"/>
      <c r="AO113" s="691"/>
      <c r="AP113" s="691"/>
      <c r="AQ113" s="691"/>
      <c r="AR113" s="691"/>
      <c r="AS113" s="691"/>
      <c r="AT113" s="691"/>
      <c r="AU113" s="691"/>
      <c r="AV113" s="691"/>
      <c r="AW113" s="691"/>
      <c r="AX113" s="691"/>
      <c r="AY113" s="691"/>
      <c r="AZ113" s="691"/>
      <c r="BA113" s="691"/>
      <c r="BB113" s="691"/>
      <c r="BC113" s="691"/>
      <c r="BD113" s="691"/>
      <c r="BE113" s="691"/>
      <c r="BF113" s="691"/>
      <c r="BG113" s="691"/>
      <c r="BH113" s="691"/>
      <c r="BI113" s="691"/>
      <c r="BJ113" s="691"/>
      <c r="BK113" s="691"/>
      <c r="BL113" s="691"/>
      <c r="BM113" s="691"/>
      <c r="BN113" s="691"/>
      <c r="BO113" s="691"/>
      <c r="BP113" s="691"/>
      <c r="BQ113" s="691"/>
      <c r="BR113" s="691"/>
      <c r="BS113" s="691"/>
      <c r="BT113" s="691"/>
      <c r="BU113" s="691"/>
      <c r="BV113" s="691"/>
      <c r="BW113" s="691"/>
      <c r="BX113" s="691"/>
      <c r="BY113" s="691"/>
      <c r="BZ113" s="691"/>
      <c r="CA113" s="691"/>
      <c r="CB113" s="691"/>
      <c r="CC113" s="691"/>
      <c r="CD113" s="691"/>
      <c r="CE113" s="691"/>
      <c r="CF113" s="691"/>
      <c r="CG113" s="691"/>
      <c r="CH113" s="691"/>
      <c r="CI113" s="691"/>
      <c r="CJ113" s="691"/>
      <c r="CK113" s="691"/>
      <c r="CL113" s="691"/>
      <c r="CM113" s="691"/>
      <c r="CN113" s="691"/>
      <c r="CO113" s="691"/>
      <c r="CP113" s="691"/>
      <c r="CQ113" s="691"/>
      <c r="CR113" s="691"/>
      <c r="CS113" s="691"/>
      <c r="CT113" s="691"/>
      <c r="CU113" s="678"/>
      <c r="CV113" s="678"/>
      <c r="CW113" s="678"/>
      <c r="CX113" s="678"/>
      <c r="CY113" s="678"/>
      <c r="CZ113" s="678"/>
      <c r="DA113" s="678"/>
      <c r="DB113" s="691"/>
      <c r="DC113" s="691"/>
      <c r="DD113" s="691"/>
      <c r="DE113" s="691"/>
      <c r="DF113" s="691"/>
      <c r="DG113" s="691"/>
      <c r="DH113" s="691"/>
      <c r="DI113" s="691"/>
      <c r="DJ113" s="691"/>
      <c r="DK113" s="691"/>
      <c r="DL113" s="691"/>
      <c r="DM113" s="691"/>
      <c r="DN113" s="691"/>
      <c r="DO113" s="691"/>
      <c r="DP113" s="691"/>
      <c r="DQ113" s="691"/>
      <c r="DR113" s="678"/>
    </row>
    <row r="114" spans="1:135" ht="3" customHeight="1" x14ac:dyDescent="0.25">
      <c r="A114" s="2982"/>
      <c r="B114" s="2953"/>
      <c r="C114" s="679"/>
      <c r="D114" s="680"/>
      <c r="E114" s="680"/>
      <c r="F114" s="680"/>
      <c r="G114" s="680"/>
      <c r="H114" s="680"/>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691"/>
      <c r="BQ114" s="691"/>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91"/>
      <c r="CT114" s="691"/>
      <c r="CU114" s="678"/>
      <c r="CV114" s="678"/>
      <c r="CW114" s="678"/>
      <c r="CX114" s="678"/>
      <c r="CY114" s="678"/>
      <c r="CZ114" s="678"/>
      <c r="DA114" s="678"/>
      <c r="DB114" s="691"/>
      <c r="DC114" s="691"/>
      <c r="DD114" s="691"/>
      <c r="DE114" s="691"/>
      <c r="DF114" s="691"/>
      <c r="DG114" s="691"/>
      <c r="DH114" s="691"/>
      <c r="DI114" s="691"/>
      <c r="DJ114" s="691"/>
      <c r="DK114" s="691"/>
      <c r="DL114" s="691"/>
      <c r="DM114" s="691"/>
      <c r="DN114" s="691"/>
      <c r="DO114" s="691"/>
      <c r="DP114" s="691"/>
      <c r="DQ114" s="691"/>
      <c r="DR114" s="678"/>
    </row>
    <row r="115" spans="1:135" ht="3" customHeight="1" x14ac:dyDescent="0.25">
      <c r="A115" s="2982"/>
      <c r="B115" s="2953"/>
      <c r="C115" s="679"/>
      <c r="D115" s="680"/>
      <c r="E115" s="680"/>
      <c r="F115" s="680"/>
      <c r="G115" s="680"/>
      <c r="H115" s="680"/>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78"/>
      <c r="AF115" s="678"/>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M115" s="691"/>
      <c r="BN115" s="691"/>
      <c r="BO115" s="691"/>
      <c r="BP115" s="691"/>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91"/>
      <c r="CT115" s="691"/>
      <c r="CU115" s="678"/>
      <c r="CV115" s="678"/>
      <c r="CW115" s="678"/>
      <c r="CX115" s="678"/>
      <c r="CY115" s="678"/>
      <c r="CZ115" s="678"/>
      <c r="DA115" s="678"/>
      <c r="DB115" s="691"/>
      <c r="DC115" s="691"/>
      <c r="DD115" s="691"/>
      <c r="DE115" s="691"/>
      <c r="DF115" s="691"/>
      <c r="DG115" s="691"/>
      <c r="DH115" s="691"/>
      <c r="DI115" s="691"/>
      <c r="DJ115" s="691"/>
      <c r="DK115" s="691"/>
      <c r="DL115" s="691"/>
      <c r="DM115" s="691"/>
      <c r="DN115" s="691"/>
      <c r="DO115" s="691"/>
      <c r="DP115" s="691"/>
      <c r="DQ115" s="691"/>
      <c r="DR115" s="678"/>
    </row>
    <row r="116" spans="1:135" ht="3" customHeight="1" x14ac:dyDescent="0.25">
      <c r="A116" s="2982"/>
      <c r="B116" s="2953"/>
      <c r="C116" s="679"/>
      <c r="D116" s="680"/>
      <c r="E116" s="680"/>
      <c r="F116" s="680"/>
      <c r="G116" s="680"/>
      <c r="H116" s="680"/>
      <c r="I116" s="678"/>
      <c r="J116" s="678"/>
      <c r="K116" s="678"/>
      <c r="L116" s="678"/>
      <c r="M116" s="678"/>
      <c r="N116" s="678"/>
      <c r="O116" s="678"/>
      <c r="P116" s="678"/>
      <c r="Q116" s="678"/>
      <c r="R116" s="678"/>
      <c r="S116" s="678"/>
      <c r="T116" s="678"/>
      <c r="U116" s="678"/>
      <c r="V116" s="678"/>
      <c r="W116" s="678"/>
      <c r="X116" s="678"/>
      <c r="Y116" s="678"/>
      <c r="Z116" s="678"/>
      <c r="AA116" s="678"/>
      <c r="AB116" s="678"/>
      <c r="AC116" s="678"/>
      <c r="AD116" s="678"/>
      <c r="AE116" s="678"/>
      <c r="AF116" s="678"/>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M116" s="691"/>
      <c r="BN116" s="691"/>
      <c r="BO116" s="691"/>
      <c r="BP116" s="691"/>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Q116" s="691"/>
      <c r="CR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91"/>
      <c r="DQ116" s="691"/>
      <c r="DR116" s="678"/>
    </row>
    <row r="117" spans="1:135" ht="3" customHeight="1" x14ac:dyDescent="0.25">
      <c r="A117" s="2982"/>
      <c r="B117" s="2954"/>
      <c r="C117" s="695"/>
      <c r="D117" s="696"/>
      <c r="E117" s="696"/>
      <c r="F117" s="696"/>
      <c r="G117" s="696"/>
      <c r="H117" s="696"/>
      <c r="I117" s="682"/>
      <c r="J117" s="682"/>
      <c r="K117" s="682"/>
      <c r="L117" s="682"/>
      <c r="M117" s="682"/>
      <c r="N117" s="682"/>
      <c r="O117" s="678"/>
      <c r="P117" s="678"/>
      <c r="Q117" s="678"/>
      <c r="R117" s="678"/>
      <c r="S117" s="678"/>
      <c r="T117" s="678"/>
      <c r="U117" s="678"/>
      <c r="V117" s="678"/>
      <c r="W117" s="678"/>
      <c r="X117" s="678"/>
      <c r="Y117" s="678"/>
      <c r="Z117" s="678"/>
      <c r="AA117" s="678"/>
      <c r="AB117" s="678"/>
      <c r="AC117" s="678"/>
      <c r="AD117" s="678"/>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c r="BO117" s="678"/>
      <c r="BP117" s="678"/>
      <c r="BQ117" s="678"/>
      <c r="BR117" s="678"/>
      <c r="BS117" s="678"/>
      <c r="BT117" s="678"/>
      <c r="BU117" s="678"/>
      <c r="BV117" s="678"/>
      <c r="BW117" s="678"/>
      <c r="BX117" s="678"/>
      <c r="BY117" s="678"/>
      <c r="BZ117" s="678"/>
      <c r="CA117" s="678"/>
      <c r="CB117" s="678"/>
      <c r="CC117" s="691"/>
      <c r="CD117" s="691"/>
      <c r="CE117" s="691"/>
      <c r="CF117" s="691"/>
      <c r="CG117" s="691"/>
      <c r="CH117" s="691"/>
      <c r="CI117" s="691"/>
      <c r="CJ117" s="691"/>
      <c r="CK117" s="691"/>
      <c r="CL117" s="691"/>
      <c r="CM117" s="691"/>
      <c r="CN117" s="691"/>
      <c r="CO117" s="691"/>
      <c r="CP117" s="691"/>
      <c r="CQ117" s="691"/>
      <c r="CR117" s="691"/>
      <c r="CS117" s="691"/>
      <c r="CT117" s="691"/>
      <c r="CU117" s="691"/>
      <c r="CV117" s="691"/>
      <c r="CW117" s="691"/>
      <c r="CX117" s="691"/>
      <c r="CY117" s="691"/>
      <c r="CZ117" s="691"/>
      <c r="DA117" s="691"/>
      <c r="DB117" s="691"/>
      <c r="DC117" s="691"/>
      <c r="DD117" s="691"/>
      <c r="DE117" s="691"/>
      <c r="DF117" s="691"/>
      <c r="DG117" s="691"/>
      <c r="DH117" s="691"/>
      <c r="DI117" s="691"/>
      <c r="DJ117" s="691"/>
      <c r="DK117" s="691"/>
      <c r="DL117" s="691"/>
      <c r="DM117" s="691"/>
      <c r="DN117" s="691"/>
      <c r="DO117" s="691"/>
      <c r="DP117" s="691"/>
      <c r="DQ117" s="691"/>
      <c r="DR117" s="691"/>
    </row>
    <row r="118" spans="1:135" ht="11.25" customHeight="1" x14ac:dyDescent="0.25">
      <c r="B118" s="691"/>
      <c r="C118" s="2948">
        <v>0.5</v>
      </c>
      <c r="D118" s="2948"/>
      <c r="E118" s="2948"/>
      <c r="F118" s="2948"/>
      <c r="G118" s="2948"/>
      <c r="H118" s="2948"/>
      <c r="I118" s="2948"/>
      <c r="J118" s="2948"/>
      <c r="K118" s="2948"/>
      <c r="L118" s="2948"/>
      <c r="M118" s="2948"/>
      <c r="N118" s="2949"/>
      <c r="O118" s="2950" t="s">
        <v>905</v>
      </c>
      <c r="P118" s="2948"/>
      <c r="Q118" s="2948"/>
      <c r="R118" s="2948"/>
      <c r="S118" s="2948"/>
      <c r="T118" s="2948"/>
      <c r="U118" s="2948"/>
      <c r="V118" s="2948"/>
      <c r="W118" s="2948"/>
      <c r="X118" s="2948"/>
      <c r="Y118" s="2948"/>
      <c r="Z118" s="2949"/>
      <c r="AA118" s="829"/>
      <c r="AB118" s="829"/>
      <c r="AC118" s="829"/>
      <c r="AD118" s="829"/>
      <c r="AE118" s="829"/>
      <c r="AF118" s="829"/>
      <c r="AG118" s="2948">
        <v>1.5</v>
      </c>
      <c r="AH118" s="2948"/>
      <c r="AI118" s="2948"/>
      <c r="AJ118" s="2948"/>
      <c r="AK118" s="2948"/>
      <c r="AL118" s="2949"/>
      <c r="AM118" s="830"/>
      <c r="AN118" s="829"/>
      <c r="AO118" s="829"/>
      <c r="AP118" s="829"/>
      <c r="AQ118" s="829"/>
      <c r="AR118" s="829"/>
      <c r="AS118" s="2948">
        <v>2</v>
      </c>
      <c r="AT118" s="2948"/>
      <c r="AU118" s="2948"/>
      <c r="AV118" s="2948"/>
      <c r="AW118" s="2948"/>
      <c r="AX118" s="2949"/>
      <c r="AY118" s="829"/>
      <c r="AZ118" s="829"/>
      <c r="BA118" s="829"/>
      <c r="BB118" s="829"/>
      <c r="BC118" s="829"/>
      <c r="BD118" s="829"/>
      <c r="BE118" s="2948">
        <v>2.5</v>
      </c>
      <c r="BF118" s="2948"/>
      <c r="BG118" s="2948"/>
      <c r="BH118" s="2948"/>
      <c r="BI118" s="2948"/>
      <c r="BJ118" s="2949"/>
      <c r="BK118" s="829"/>
      <c r="BL118" s="829"/>
      <c r="BM118" s="829"/>
      <c r="BN118" s="829"/>
      <c r="BO118" s="829"/>
      <c r="BP118" s="829"/>
      <c r="BQ118" s="2948">
        <v>3</v>
      </c>
      <c r="BR118" s="2948"/>
      <c r="BS118" s="2948"/>
      <c r="BT118" s="2948"/>
      <c r="BU118" s="2948"/>
      <c r="BV118" s="2949"/>
      <c r="BW118" s="829"/>
      <c r="BX118" s="829"/>
      <c r="BY118" s="829"/>
      <c r="BZ118" s="829"/>
      <c r="CA118" s="829"/>
      <c r="CB118" s="829"/>
      <c r="CC118" s="2948">
        <v>3.5</v>
      </c>
      <c r="CD118" s="2948"/>
      <c r="CE118" s="2948"/>
      <c r="CF118" s="2948"/>
      <c r="CG118" s="2948"/>
      <c r="CH118" s="2949"/>
      <c r="CI118" s="829"/>
      <c r="CJ118" s="829"/>
      <c r="CK118" s="829"/>
      <c r="CL118" s="829"/>
      <c r="CM118" s="829"/>
      <c r="CN118" s="829"/>
      <c r="CO118" s="2948">
        <v>4</v>
      </c>
      <c r="CP118" s="2948"/>
      <c r="CQ118" s="2948"/>
      <c r="CR118" s="2948"/>
      <c r="CS118" s="2948"/>
      <c r="CT118" s="2949"/>
      <c r="CU118" s="829"/>
      <c r="CV118" s="829"/>
      <c r="CW118" s="829"/>
      <c r="CX118" s="829"/>
      <c r="CY118" s="829"/>
      <c r="CZ118" s="829"/>
      <c r="DA118" s="2948">
        <v>4.5</v>
      </c>
      <c r="DB118" s="2948"/>
      <c r="DC118" s="2948"/>
      <c r="DD118" s="2948"/>
      <c r="DE118" s="2948"/>
      <c r="DF118" s="2949"/>
      <c r="DG118" s="2950">
        <v>5</v>
      </c>
      <c r="DH118" s="2948"/>
      <c r="DI118" s="2948"/>
      <c r="DJ118" s="2948"/>
      <c r="DK118" s="2948"/>
      <c r="DL118" s="2948"/>
      <c r="DM118" s="2948"/>
      <c r="DN118" s="2948"/>
      <c r="DO118" s="2948"/>
      <c r="DP118" s="2948"/>
      <c r="DQ118" s="2948"/>
      <c r="DR118" s="2949"/>
      <c r="DS118" s="2955">
        <v>5.5</v>
      </c>
      <c r="DT118" s="2956"/>
      <c r="DU118" s="2956"/>
      <c r="DV118" s="2956"/>
      <c r="DW118" s="2956"/>
      <c r="DX118" s="2956"/>
      <c r="DY118" s="2956"/>
      <c r="DZ118" s="2956"/>
      <c r="EA118" s="2956"/>
      <c r="EB118" s="2956"/>
      <c r="EC118" s="2956"/>
      <c r="ED118" s="2956"/>
      <c r="EE118" s="2957"/>
    </row>
    <row r="119" spans="1:135" ht="6" customHeight="1" x14ac:dyDescent="0.25">
      <c r="B119" s="691"/>
      <c r="C119" s="826"/>
      <c r="D119" s="826"/>
      <c r="E119" s="826"/>
      <c r="F119" s="826"/>
      <c r="G119" s="826"/>
      <c r="H119" s="826"/>
      <c r="I119" s="831"/>
      <c r="J119" s="831"/>
      <c r="K119" s="831"/>
      <c r="L119" s="831"/>
      <c r="M119" s="831"/>
      <c r="N119" s="831"/>
      <c r="O119" s="831"/>
      <c r="P119" s="831"/>
      <c r="Q119" s="831"/>
      <c r="R119" s="831"/>
      <c r="S119" s="831"/>
      <c r="T119" s="831"/>
      <c r="U119" s="831"/>
      <c r="V119" s="831"/>
      <c r="W119" s="831"/>
      <c r="X119" s="831"/>
      <c r="Y119" s="831"/>
      <c r="Z119" s="832"/>
      <c r="AA119" s="833"/>
      <c r="AB119" s="833"/>
      <c r="AC119" s="833"/>
      <c r="AD119" s="833"/>
      <c r="AE119" s="833"/>
      <c r="AF119" s="833"/>
      <c r="AG119" s="833"/>
      <c r="AH119" s="831"/>
      <c r="AI119" s="831"/>
      <c r="AJ119" s="831"/>
      <c r="AK119" s="831"/>
      <c r="AL119" s="831"/>
      <c r="AM119" s="831"/>
      <c r="AN119" s="831"/>
      <c r="AO119" s="831"/>
      <c r="AP119" s="831"/>
      <c r="AQ119" s="831"/>
      <c r="AR119" s="831"/>
      <c r="AS119" s="831"/>
      <c r="AT119" s="831"/>
      <c r="AU119" s="831"/>
      <c r="AV119" s="831"/>
      <c r="AW119" s="831"/>
      <c r="AX119" s="832"/>
      <c r="AY119" s="833"/>
      <c r="AZ119" s="833"/>
      <c r="BA119" s="833"/>
      <c r="BB119" s="833"/>
      <c r="BC119" s="833"/>
      <c r="BD119" s="833"/>
      <c r="BE119" s="833"/>
      <c r="BF119" s="833"/>
      <c r="BG119" s="833"/>
      <c r="BH119" s="833"/>
      <c r="BI119" s="833"/>
      <c r="BJ119" s="833"/>
      <c r="BK119" s="831"/>
      <c r="BL119" s="831"/>
      <c r="BM119" s="831"/>
      <c r="BN119" s="831"/>
      <c r="BO119" s="831"/>
      <c r="BP119" s="831"/>
      <c r="BQ119" s="831"/>
      <c r="BR119" s="831"/>
      <c r="BS119" s="831"/>
      <c r="BT119" s="831"/>
      <c r="BU119" s="831"/>
      <c r="BV119" s="832"/>
      <c r="BW119" s="833"/>
      <c r="BX119" s="833"/>
      <c r="BY119" s="833"/>
      <c r="BZ119" s="833"/>
      <c r="CA119" s="833"/>
      <c r="CB119" s="833"/>
      <c r="CC119" s="833"/>
      <c r="CD119" s="833"/>
      <c r="CE119" s="833"/>
      <c r="CF119" s="833"/>
      <c r="CG119" s="833"/>
      <c r="CH119" s="833"/>
      <c r="CI119" s="831"/>
      <c r="CJ119" s="831"/>
      <c r="CK119" s="831"/>
      <c r="CL119" s="831"/>
      <c r="CM119" s="831"/>
      <c r="CN119" s="831"/>
      <c r="CO119" s="831"/>
      <c r="CP119" s="831"/>
      <c r="CQ119" s="831"/>
      <c r="CR119" s="831"/>
      <c r="CS119" s="831"/>
      <c r="CT119" s="832"/>
      <c r="CU119" s="833"/>
      <c r="CV119" s="833"/>
      <c r="CW119" s="833"/>
      <c r="CX119" s="833"/>
      <c r="CY119" s="833"/>
      <c r="CZ119" s="833"/>
      <c r="DA119" s="833"/>
      <c r="DB119" s="833"/>
      <c r="DC119" s="833"/>
      <c r="DD119" s="833"/>
      <c r="DE119" s="833"/>
      <c r="DF119" s="833"/>
      <c r="DG119" s="831"/>
      <c r="DH119" s="831"/>
      <c r="DI119" s="831"/>
      <c r="DJ119" s="831"/>
      <c r="DK119" s="831"/>
      <c r="DL119" s="831"/>
      <c r="DM119" s="831"/>
      <c r="DN119" s="831"/>
      <c r="DO119" s="831"/>
      <c r="DP119" s="831"/>
      <c r="DQ119" s="831"/>
      <c r="DR119" s="832"/>
      <c r="DS119" s="834"/>
      <c r="DT119" s="826"/>
      <c r="DU119" s="826"/>
      <c r="DV119" s="826"/>
      <c r="DW119" s="826"/>
      <c r="DX119" s="826"/>
      <c r="DY119" s="826"/>
      <c r="DZ119" s="826"/>
      <c r="EA119" s="826"/>
      <c r="EB119" s="826"/>
      <c r="EC119" s="826"/>
      <c r="ED119" s="826"/>
      <c r="EE119" s="826"/>
    </row>
    <row r="120" spans="1:135" ht="12.75" customHeight="1" x14ac:dyDescent="0.25">
      <c r="B120" s="691"/>
      <c r="C120" s="826"/>
      <c r="D120" s="2951" t="s">
        <v>916</v>
      </c>
      <c r="E120" s="2951"/>
      <c r="F120" s="2951"/>
      <c r="G120" s="2951"/>
      <c r="H120" s="2951"/>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51"/>
      <c r="AD120" s="2951"/>
      <c r="AE120" s="2951"/>
      <c r="AF120" s="2951"/>
      <c r="AG120" s="2951"/>
      <c r="AH120" s="2951"/>
      <c r="AI120" s="2951"/>
      <c r="AJ120" s="2951"/>
      <c r="AK120" s="2951"/>
      <c r="AL120" s="2951"/>
      <c r="AM120" s="2951"/>
      <c r="AN120" s="2951"/>
      <c r="AO120" s="2951"/>
      <c r="AP120" s="2951"/>
      <c r="AQ120" s="2951"/>
      <c r="AR120" s="2951"/>
      <c r="AS120" s="2951"/>
      <c r="AT120" s="2951"/>
      <c r="AU120" s="2951"/>
      <c r="AV120" s="2951"/>
      <c r="AW120" s="2951"/>
      <c r="AX120" s="2951"/>
      <c r="AY120" s="2951"/>
      <c r="AZ120" s="2951"/>
      <c r="BA120" s="2951"/>
      <c r="BB120" s="2951"/>
      <c r="BC120" s="2951"/>
      <c r="BD120" s="2951"/>
      <c r="BE120" s="2951"/>
      <c r="BF120" s="2951"/>
      <c r="BG120" s="2951"/>
      <c r="BH120" s="2951"/>
      <c r="BI120" s="2951"/>
      <c r="BJ120" s="2951"/>
      <c r="BK120" s="2951"/>
      <c r="BL120" s="2951"/>
      <c r="BM120" s="2951"/>
      <c r="BN120" s="2951"/>
      <c r="BO120" s="2951"/>
      <c r="BP120" s="2951"/>
      <c r="BQ120" s="2951"/>
      <c r="BR120" s="2951"/>
      <c r="BS120" s="2951"/>
      <c r="BT120" s="2951"/>
      <c r="BU120" s="2951"/>
      <c r="BV120" s="2951"/>
      <c r="BW120" s="2951"/>
      <c r="BX120" s="2951"/>
      <c r="BY120" s="2951"/>
      <c r="BZ120" s="2951"/>
      <c r="CA120" s="2951"/>
      <c r="CB120" s="2951"/>
      <c r="CC120" s="2951"/>
      <c r="CD120" s="2951"/>
      <c r="CE120" s="2951"/>
      <c r="CF120" s="2951"/>
      <c r="CG120" s="2951"/>
      <c r="CH120" s="2951"/>
      <c r="CI120" s="2951"/>
      <c r="CJ120" s="2951"/>
      <c r="CK120" s="2951"/>
      <c r="CL120" s="2951"/>
      <c r="CM120" s="2951"/>
      <c r="CN120" s="2951"/>
      <c r="CO120" s="2951"/>
      <c r="CP120" s="2951"/>
      <c r="CQ120" s="2951"/>
      <c r="CR120" s="2951"/>
      <c r="CS120" s="2951"/>
      <c r="CT120" s="2951"/>
      <c r="CU120" s="2951"/>
      <c r="CV120" s="2951"/>
      <c r="CW120" s="2951"/>
      <c r="CX120" s="2951"/>
      <c r="CY120" s="2951"/>
      <c r="CZ120" s="2951"/>
      <c r="DA120" s="2951"/>
      <c r="DB120" s="2951"/>
      <c r="DC120" s="2951"/>
      <c r="DD120" s="2951"/>
      <c r="DE120" s="2951"/>
      <c r="DF120" s="2951"/>
      <c r="DG120" s="2951"/>
      <c r="DH120" s="2951"/>
      <c r="DI120" s="2951"/>
      <c r="DJ120" s="2951"/>
      <c r="DK120" s="2951"/>
      <c r="DL120" s="2951"/>
      <c r="DM120" s="2951"/>
      <c r="DN120" s="2951"/>
      <c r="DO120" s="2951"/>
      <c r="DP120" s="2951"/>
      <c r="DQ120" s="2951"/>
      <c r="DR120" s="2951"/>
      <c r="DS120" s="2951"/>
      <c r="DT120" s="2951"/>
      <c r="DU120" s="2951"/>
      <c r="DV120" s="2951"/>
      <c r="DW120" s="2951"/>
      <c r="DX120" s="2951"/>
      <c r="DY120" s="2951"/>
      <c r="DZ120" s="2951"/>
      <c r="EA120" s="2951"/>
      <c r="EB120" s="2951"/>
      <c r="EC120" s="2951"/>
      <c r="ED120" s="2951"/>
      <c r="EE120" s="2951"/>
    </row>
    <row r="121" spans="1:135" ht="6.75" customHeight="1" x14ac:dyDescent="0.25">
      <c r="B121" s="691"/>
      <c r="C121" s="691"/>
      <c r="D121" s="691"/>
      <c r="E121" s="691"/>
      <c r="F121" s="691"/>
      <c r="G121" s="691"/>
      <c r="H121" s="691"/>
      <c r="I121" s="697"/>
      <c r="J121" s="697"/>
      <c r="K121" s="697"/>
      <c r="L121" s="697"/>
      <c r="M121" s="697"/>
      <c r="N121" s="697"/>
      <c r="O121" s="697"/>
      <c r="P121" s="697"/>
      <c r="Q121" s="697"/>
      <c r="R121" s="697"/>
      <c r="S121" s="697"/>
      <c r="T121" s="697"/>
      <c r="U121" s="697"/>
      <c r="V121" s="697"/>
      <c r="W121" s="697"/>
      <c r="X121" s="697"/>
      <c r="Y121" s="697"/>
      <c r="Z121" s="699"/>
      <c r="AA121" s="699"/>
      <c r="AB121" s="699"/>
      <c r="AC121" s="699"/>
      <c r="AD121" s="699"/>
      <c r="AE121" s="699"/>
      <c r="AF121" s="699"/>
      <c r="AG121" s="699"/>
      <c r="AH121" s="697"/>
      <c r="AI121" s="697"/>
      <c r="AJ121" s="697"/>
      <c r="AK121" s="697"/>
      <c r="AL121" s="697"/>
      <c r="AM121" s="697"/>
      <c r="AN121" s="697"/>
      <c r="AO121" s="697"/>
      <c r="AP121" s="697"/>
      <c r="AQ121" s="697"/>
      <c r="AR121" s="697"/>
      <c r="AS121" s="697"/>
      <c r="AT121" s="697"/>
      <c r="AU121" s="697"/>
      <c r="AV121" s="697"/>
      <c r="AW121" s="697"/>
      <c r="AX121" s="699"/>
      <c r="AY121" s="699"/>
      <c r="AZ121" s="699"/>
      <c r="BA121" s="699"/>
      <c r="BB121" s="699"/>
      <c r="BC121" s="699"/>
      <c r="BD121" s="699"/>
      <c r="BE121" s="699"/>
      <c r="BF121" s="699"/>
      <c r="BG121" s="699"/>
      <c r="BH121" s="699"/>
      <c r="BI121" s="699"/>
      <c r="BJ121" s="699"/>
      <c r="BK121" s="697"/>
      <c r="BL121" s="697"/>
      <c r="BM121" s="697"/>
      <c r="BN121" s="697"/>
      <c r="BO121" s="697"/>
      <c r="BP121" s="697"/>
      <c r="BQ121" s="697"/>
      <c r="BR121" s="697"/>
      <c r="BS121" s="697"/>
      <c r="BT121" s="697"/>
      <c r="BU121" s="697"/>
      <c r="BV121" s="699"/>
      <c r="BW121" s="699"/>
      <c r="BX121" s="699"/>
      <c r="BY121" s="699"/>
      <c r="BZ121" s="699"/>
      <c r="CA121" s="699"/>
      <c r="CB121" s="699"/>
      <c r="CC121" s="699"/>
      <c r="CD121" s="699"/>
      <c r="CE121" s="699"/>
      <c r="CF121" s="699"/>
      <c r="CG121" s="699"/>
      <c r="CH121" s="699"/>
      <c r="CI121" s="697"/>
      <c r="CJ121" s="697"/>
      <c r="CK121" s="697"/>
      <c r="CL121" s="697"/>
      <c r="CM121" s="697"/>
      <c r="CN121" s="697"/>
      <c r="CO121" s="697"/>
      <c r="CP121" s="697"/>
      <c r="CQ121" s="697"/>
      <c r="CR121" s="697"/>
      <c r="CS121" s="697"/>
      <c r="CT121" s="699"/>
      <c r="CU121" s="699"/>
      <c r="CV121" s="699"/>
      <c r="CW121" s="699"/>
      <c r="CX121" s="699"/>
      <c r="CY121" s="699"/>
      <c r="CZ121" s="699"/>
      <c r="DA121" s="699"/>
      <c r="DB121" s="699"/>
      <c r="DC121" s="699"/>
      <c r="DD121" s="699"/>
      <c r="DE121" s="699"/>
      <c r="DF121" s="699"/>
      <c r="DG121" s="697"/>
      <c r="DH121" s="697"/>
      <c r="DI121" s="697"/>
      <c r="DJ121" s="697"/>
      <c r="DK121" s="697"/>
      <c r="DL121" s="697"/>
      <c r="DM121" s="697"/>
      <c r="DN121" s="697"/>
      <c r="DO121" s="697"/>
      <c r="DP121" s="697"/>
      <c r="DQ121" s="697"/>
      <c r="DR121" s="699"/>
      <c r="DS121" s="701"/>
    </row>
    <row r="122" spans="1:135" ht="15.75" thickBot="1" x14ac:dyDescent="0.3">
      <c r="B122" s="671" t="s">
        <v>894</v>
      </c>
      <c r="D122" s="702"/>
      <c r="E122" s="702"/>
      <c r="F122" s="702"/>
      <c r="G122" s="702"/>
      <c r="H122" s="702"/>
      <c r="I122" s="691"/>
      <c r="J122" s="703"/>
      <c r="K122" s="703"/>
      <c r="L122" s="703"/>
      <c r="M122" s="703"/>
      <c r="N122" s="704"/>
      <c r="O122" s="704"/>
      <c r="P122" s="704"/>
      <c r="Q122" s="704"/>
      <c r="R122" s="704"/>
      <c r="S122" s="704"/>
      <c r="T122" s="704"/>
      <c r="U122" s="704"/>
      <c r="V122" s="704"/>
      <c r="W122" s="704"/>
      <c r="X122" s="704"/>
      <c r="Y122" s="704"/>
      <c r="Z122" s="704"/>
      <c r="AA122" s="704"/>
      <c r="AB122" s="704"/>
      <c r="AC122" s="704"/>
      <c r="AD122" s="704"/>
      <c r="AE122" s="704"/>
      <c r="AF122" s="704"/>
      <c r="AG122" s="704"/>
      <c r="AH122" s="704"/>
      <c r="AI122" s="704"/>
      <c r="AJ122" s="704"/>
      <c r="AK122" s="704"/>
      <c r="AL122" s="704"/>
      <c r="AM122" s="704"/>
      <c r="AN122" s="704"/>
      <c r="AO122" s="704"/>
      <c r="AP122" s="704"/>
      <c r="AQ122" s="704"/>
      <c r="AR122" s="704"/>
      <c r="AS122" s="704"/>
      <c r="AT122" s="704"/>
      <c r="AU122" s="704"/>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4"/>
      <c r="BZ122" s="704"/>
      <c r="CA122" s="704"/>
      <c r="CB122" s="704"/>
      <c r="CC122" s="704"/>
      <c r="CD122" s="704"/>
      <c r="CE122" s="704"/>
      <c r="CF122" s="704"/>
      <c r="CG122" s="704"/>
      <c r="CH122" s="704"/>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5"/>
    </row>
    <row r="123" spans="1:135" ht="15" customHeight="1" thickTop="1" x14ac:dyDescent="0.25">
      <c r="A123" s="827" t="s">
        <v>892</v>
      </c>
      <c r="B123" s="935">
        <v>11</v>
      </c>
      <c r="C123" s="2947">
        <v>8</v>
      </c>
      <c r="D123" s="2924"/>
      <c r="E123" s="2924"/>
      <c r="F123" s="2924"/>
      <c r="G123" s="2924"/>
      <c r="H123" s="2924"/>
      <c r="I123" s="2924"/>
      <c r="J123" s="2924"/>
      <c r="K123" s="2924"/>
      <c r="L123" s="2924"/>
      <c r="M123" s="2924"/>
      <c r="N123" s="2924"/>
      <c r="O123" s="2944">
        <v>8</v>
      </c>
      <c r="P123" s="2945"/>
      <c r="Q123" s="2945"/>
      <c r="R123" s="2945"/>
      <c r="S123" s="2945"/>
      <c r="T123" s="2945"/>
      <c r="U123" s="2945"/>
      <c r="V123" s="2945"/>
      <c r="W123" s="2945"/>
      <c r="X123" s="2945"/>
      <c r="Y123" s="2945"/>
      <c r="Z123" s="2946"/>
      <c r="AA123" s="2944">
        <v>7</v>
      </c>
      <c r="AB123" s="2945"/>
      <c r="AC123" s="2945"/>
      <c r="AD123" s="2945"/>
      <c r="AE123" s="2945"/>
      <c r="AF123" s="2945"/>
      <c r="AG123" s="2945"/>
      <c r="AH123" s="2945"/>
      <c r="AI123" s="2945"/>
      <c r="AJ123" s="2945"/>
      <c r="AK123" s="2945"/>
      <c r="AL123" s="2946"/>
      <c r="AM123" s="2944">
        <v>7</v>
      </c>
      <c r="AN123" s="2945"/>
      <c r="AO123" s="2945"/>
      <c r="AP123" s="2945"/>
      <c r="AQ123" s="2945"/>
      <c r="AR123" s="2945"/>
      <c r="AS123" s="2945"/>
      <c r="AT123" s="2945"/>
      <c r="AU123" s="2945"/>
      <c r="AV123" s="2945"/>
      <c r="AW123" s="2945"/>
      <c r="AX123" s="2946"/>
      <c r="AY123" s="2944">
        <v>7</v>
      </c>
      <c r="AZ123" s="2945"/>
      <c r="BA123" s="2945"/>
      <c r="BB123" s="2945"/>
      <c r="BC123" s="2945"/>
      <c r="BD123" s="2945"/>
      <c r="BE123" s="2945"/>
      <c r="BF123" s="2945"/>
      <c r="BG123" s="2945"/>
      <c r="BH123" s="2945"/>
      <c r="BI123" s="2945"/>
      <c r="BJ123" s="2946"/>
      <c r="BK123" s="2944">
        <v>7</v>
      </c>
      <c r="BL123" s="2945"/>
      <c r="BM123" s="2945"/>
      <c r="BN123" s="2945"/>
      <c r="BO123" s="2945"/>
      <c r="BP123" s="2945"/>
      <c r="BQ123" s="2945"/>
      <c r="BR123" s="2945"/>
      <c r="BS123" s="2945"/>
      <c r="BT123" s="2945"/>
      <c r="BU123" s="2945"/>
      <c r="BV123" s="2946"/>
      <c r="BW123" s="2944">
        <v>6</v>
      </c>
      <c r="BX123" s="2945"/>
      <c r="BY123" s="2945"/>
      <c r="BZ123" s="2945"/>
      <c r="CA123" s="2945"/>
      <c r="CB123" s="2945"/>
      <c r="CC123" s="2945"/>
      <c r="CD123" s="2945"/>
      <c r="CE123" s="2945"/>
      <c r="CF123" s="2945"/>
      <c r="CG123" s="2945"/>
      <c r="CH123" s="2946"/>
      <c r="CI123" s="2944">
        <v>6</v>
      </c>
      <c r="CJ123" s="2945"/>
      <c r="CK123" s="2945"/>
      <c r="CL123" s="2945"/>
      <c r="CM123" s="2945"/>
      <c r="CN123" s="2945"/>
      <c r="CO123" s="2945"/>
      <c r="CP123" s="2945"/>
      <c r="CQ123" s="2945"/>
      <c r="CR123" s="2945"/>
      <c r="CS123" s="2945"/>
      <c r="CT123" s="2946"/>
      <c r="CU123" s="2944">
        <v>4</v>
      </c>
      <c r="CV123" s="2945"/>
      <c r="CW123" s="2945"/>
      <c r="CX123" s="2945"/>
      <c r="CY123" s="2945"/>
      <c r="CZ123" s="2945"/>
      <c r="DA123" s="2945"/>
      <c r="DB123" s="2945"/>
      <c r="DC123" s="2945"/>
      <c r="DD123" s="2945"/>
      <c r="DE123" s="2945"/>
      <c r="DF123" s="2946"/>
      <c r="DG123" s="2944">
        <v>2</v>
      </c>
      <c r="DH123" s="2945"/>
      <c r="DI123" s="2945"/>
      <c r="DJ123" s="2945"/>
      <c r="DK123" s="2945"/>
      <c r="DL123" s="2945"/>
      <c r="DM123" s="2945"/>
      <c r="DN123" s="2945"/>
      <c r="DO123" s="2945"/>
      <c r="DP123" s="2945"/>
      <c r="DQ123" s="2945"/>
      <c r="DR123" s="2946"/>
      <c r="DS123" s="705"/>
    </row>
    <row r="124" spans="1:135" ht="15" customHeight="1" thickBot="1" x14ac:dyDescent="0.3">
      <c r="A124" s="827" t="s">
        <v>893</v>
      </c>
      <c r="B124" s="936">
        <v>1</v>
      </c>
      <c r="C124" s="2932">
        <f>C123/11</f>
        <v>0.72727272727272729</v>
      </c>
      <c r="D124" s="2932"/>
      <c r="E124" s="2932"/>
      <c r="F124" s="2932"/>
      <c r="G124" s="2932"/>
      <c r="H124" s="2932"/>
      <c r="I124" s="2932"/>
      <c r="J124" s="2932"/>
      <c r="K124" s="2932"/>
      <c r="L124" s="2932"/>
      <c r="M124" s="2932"/>
      <c r="N124" s="2933"/>
      <c r="O124" s="2931">
        <f>O123/11</f>
        <v>0.72727272727272729</v>
      </c>
      <c r="P124" s="2932"/>
      <c r="Q124" s="2932"/>
      <c r="R124" s="2932"/>
      <c r="S124" s="2932"/>
      <c r="T124" s="2932"/>
      <c r="U124" s="2932"/>
      <c r="V124" s="2932"/>
      <c r="W124" s="2932"/>
      <c r="X124" s="2932"/>
      <c r="Y124" s="2932"/>
      <c r="Z124" s="2933"/>
      <c r="AA124" s="2931">
        <f>AA123/11</f>
        <v>0.63636363636363635</v>
      </c>
      <c r="AB124" s="2932"/>
      <c r="AC124" s="2932"/>
      <c r="AD124" s="2932"/>
      <c r="AE124" s="2932"/>
      <c r="AF124" s="2932"/>
      <c r="AG124" s="2932"/>
      <c r="AH124" s="2932"/>
      <c r="AI124" s="2932"/>
      <c r="AJ124" s="2932"/>
      <c r="AK124" s="2932"/>
      <c r="AL124" s="2933"/>
      <c r="AM124" s="2931">
        <f>AM123/11</f>
        <v>0.63636363636363635</v>
      </c>
      <c r="AN124" s="2932"/>
      <c r="AO124" s="2932"/>
      <c r="AP124" s="2932"/>
      <c r="AQ124" s="2932"/>
      <c r="AR124" s="2932"/>
      <c r="AS124" s="2932"/>
      <c r="AT124" s="2932"/>
      <c r="AU124" s="2932"/>
      <c r="AV124" s="2932"/>
      <c r="AW124" s="2932"/>
      <c r="AX124" s="2933"/>
      <c r="AY124" s="2931">
        <f>AY123/11</f>
        <v>0.63636363636363635</v>
      </c>
      <c r="AZ124" s="2932"/>
      <c r="BA124" s="2932"/>
      <c r="BB124" s="2932"/>
      <c r="BC124" s="2932"/>
      <c r="BD124" s="2932"/>
      <c r="BE124" s="2932"/>
      <c r="BF124" s="2932"/>
      <c r="BG124" s="2932"/>
      <c r="BH124" s="2932"/>
      <c r="BI124" s="2932"/>
      <c r="BJ124" s="2933"/>
      <c r="BK124" s="2931">
        <f>BK123/11</f>
        <v>0.63636363636363635</v>
      </c>
      <c r="BL124" s="2932"/>
      <c r="BM124" s="2932"/>
      <c r="BN124" s="2932"/>
      <c r="BO124" s="2932"/>
      <c r="BP124" s="2932"/>
      <c r="BQ124" s="2932"/>
      <c r="BR124" s="2932"/>
      <c r="BS124" s="2932"/>
      <c r="BT124" s="2932"/>
      <c r="BU124" s="2932"/>
      <c r="BV124" s="2933"/>
      <c r="BW124" s="2931">
        <f>BW123/11</f>
        <v>0.54545454545454541</v>
      </c>
      <c r="BX124" s="2932"/>
      <c r="BY124" s="2932"/>
      <c r="BZ124" s="2932"/>
      <c r="CA124" s="2932"/>
      <c r="CB124" s="2932"/>
      <c r="CC124" s="2932"/>
      <c r="CD124" s="2932"/>
      <c r="CE124" s="2932"/>
      <c r="CF124" s="2932"/>
      <c r="CG124" s="2932"/>
      <c r="CH124" s="2933"/>
      <c r="CI124" s="2931">
        <f>CI123/11</f>
        <v>0.54545454545454541</v>
      </c>
      <c r="CJ124" s="2932"/>
      <c r="CK124" s="2932"/>
      <c r="CL124" s="2932"/>
      <c r="CM124" s="2932"/>
      <c r="CN124" s="2932"/>
      <c r="CO124" s="2932"/>
      <c r="CP124" s="2932"/>
      <c r="CQ124" s="2932"/>
      <c r="CR124" s="2932"/>
      <c r="CS124" s="2932"/>
      <c r="CT124" s="2933"/>
      <c r="CU124" s="2931">
        <f>CU123/11</f>
        <v>0.36363636363636365</v>
      </c>
      <c r="CV124" s="2932"/>
      <c r="CW124" s="2932"/>
      <c r="CX124" s="2932"/>
      <c r="CY124" s="2932"/>
      <c r="CZ124" s="2932"/>
      <c r="DA124" s="2932"/>
      <c r="DB124" s="2932"/>
      <c r="DC124" s="2932"/>
      <c r="DD124" s="2932"/>
      <c r="DE124" s="2932"/>
      <c r="DF124" s="2933"/>
      <c r="DG124" s="2931">
        <f>DG123/11</f>
        <v>0.18181818181818182</v>
      </c>
      <c r="DH124" s="2932"/>
      <c r="DI124" s="2932"/>
      <c r="DJ124" s="2932"/>
      <c r="DK124" s="2932"/>
      <c r="DL124" s="2932"/>
      <c r="DM124" s="2932"/>
      <c r="DN124" s="2932"/>
      <c r="DO124" s="2932"/>
      <c r="DP124" s="2932"/>
      <c r="DQ124" s="2932"/>
      <c r="DR124" s="2933"/>
      <c r="DS124" s="705"/>
    </row>
    <row r="125" spans="1:135" ht="15.75" thickTop="1" x14ac:dyDescent="0.25">
      <c r="I125" s="705"/>
      <c r="J125" s="705"/>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705"/>
      <c r="AK125" s="705"/>
      <c r="AL125" s="705"/>
      <c r="AM125" s="705"/>
      <c r="AN125" s="705"/>
      <c r="AO125" s="705"/>
      <c r="AP125" s="705"/>
      <c r="AQ125" s="705"/>
      <c r="AR125" s="705"/>
      <c r="AS125" s="705"/>
      <c r="AT125" s="705"/>
      <c r="AU125" s="705"/>
      <c r="AV125" s="705"/>
      <c r="AW125" s="705"/>
      <c r="AX125" s="705"/>
      <c r="AY125" s="705"/>
      <c r="AZ125" s="705"/>
      <c r="BA125" s="705"/>
      <c r="BB125" s="705"/>
      <c r="BC125" s="705"/>
      <c r="BD125" s="705"/>
      <c r="BE125" s="705"/>
      <c r="BF125" s="705"/>
      <c r="BG125" s="705"/>
      <c r="BH125" s="705"/>
      <c r="BI125" s="705"/>
      <c r="BJ125" s="705"/>
      <c r="BK125" s="705"/>
      <c r="BL125" s="705"/>
      <c r="BM125" s="705"/>
      <c r="BN125" s="705"/>
      <c r="BO125" s="705"/>
      <c r="BP125" s="705"/>
      <c r="BQ125" s="705"/>
      <c r="BR125" s="705"/>
      <c r="BS125" s="705"/>
      <c r="BT125" s="705"/>
      <c r="BU125" s="705"/>
      <c r="BV125" s="705"/>
      <c r="BW125" s="705"/>
      <c r="BX125" s="705"/>
      <c r="BY125" s="705"/>
      <c r="BZ125" s="705"/>
      <c r="CA125" s="705"/>
      <c r="CB125" s="705"/>
      <c r="CC125" s="705"/>
      <c r="CD125" s="705"/>
      <c r="CE125" s="705"/>
      <c r="CF125" s="705"/>
      <c r="CG125" s="705"/>
      <c r="CH125" s="705"/>
      <c r="CI125" s="705"/>
      <c r="CJ125" s="705"/>
      <c r="CK125" s="705"/>
      <c r="CL125" s="705"/>
      <c r="CM125" s="705"/>
      <c r="CN125" s="705"/>
      <c r="CO125" s="705"/>
      <c r="CP125" s="705"/>
      <c r="CQ125" s="705"/>
      <c r="CR125" s="705"/>
      <c r="CS125" s="705"/>
      <c r="CT125" s="705"/>
      <c r="CU125" s="705"/>
      <c r="CV125" s="705"/>
      <c r="CW125" s="705"/>
      <c r="CX125" s="705"/>
      <c r="CY125" s="705"/>
      <c r="CZ125" s="705"/>
      <c r="DA125" s="705"/>
      <c r="DB125" s="705"/>
      <c r="DC125" s="705"/>
      <c r="DD125" s="705"/>
      <c r="DE125" s="705"/>
      <c r="DF125" s="705"/>
      <c r="DG125" s="705"/>
      <c r="DH125" s="705"/>
      <c r="DI125" s="705"/>
      <c r="DJ125" s="705"/>
      <c r="DK125" s="705"/>
      <c r="DL125" s="705"/>
      <c r="DM125" s="705"/>
      <c r="DN125" s="705"/>
      <c r="DO125" s="705"/>
      <c r="DP125" s="705"/>
      <c r="DQ125" s="705"/>
      <c r="DR125" s="705"/>
      <c r="DS125" s="705"/>
    </row>
    <row r="127" spans="1:135" x14ac:dyDescent="0.25">
      <c r="B127" s="2925" t="s">
        <v>939</v>
      </c>
      <c r="C127" s="2926"/>
      <c r="D127" s="2926"/>
      <c r="E127" s="2926"/>
      <c r="F127" s="2926"/>
      <c r="G127" s="2926"/>
      <c r="H127" s="2926"/>
      <c r="I127" s="2926"/>
      <c r="J127" s="2926"/>
      <c r="K127" s="2926"/>
      <c r="L127" s="2926"/>
      <c r="M127" s="2926"/>
      <c r="N127" s="2926"/>
      <c r="O127" s="2926"/>
      <c r="P127" s="2926"/>
      <c r="Q127" s="2926"/>
      <c r="R127" s="2926"/>
      <c r="S127" s="2926"/>
      <c r="T127" s="2926"/>
      <c r="U127" s="2926"/>
      <c r="V127" s="2926"/>
      <c r="W127" s="2926"/>
      <c r="X127" s="2926"/>
      <c r="Y127" s="2926"/>
      <c r="Z127" s="2926"/>
      <c r="AA127" s="2926"/>
      <c r="AB127" s="2926"/>
      <c r="AC127" s="2926"/>
      <c r="AD127" s="2926"/>
      <c r="AE127" s="2926"/>
      <c r="AF127" s="2926"/>
      <c r="AG127" s="2926"/>
      <c r="AH127" s="2926"/>
      <c r="AI127" s="2926"/>
      <c r="AJ127" s="2926"/>
      <c r="AK127" s="2926"/>
      <c r="AL127" s="2926"/>
      <c r="AM127" s="2926"/>
      <c r="AN127" s="2926"/>
      <c r="AO127" s="2926"/>
      <c r="AP127" s="2926"/>
      <c r="AQ127" s="2926"/>
      <c r="AR127" s="2926"/>
      <c r="AS127" s="2926"/>
      <c r="AT127" s="2926"/>
      <c r="AU127" s="2926"/>
      <c r="AV127" s="2926"/>
      <c r="AW127" s="2926"/>
      <c r="AX127" s="2926"/>
      <c r="AY127" s="2926"/>
      <c r="AZ127" s="2926"/>
      <c r="BA127" s="2926"/>
      <c r="BB127" s="2926"/>
      <c r="BC127" s="2926"/>
      <c r="BD127" s="2926"/>
      <c r="BE127" s="2926"/>
      <c r="BF127" s="2926"/>
      <c r="BG127" s="2926"/>
      <c r="BH127" s="2926"/>
      <c r="BI127" s="2926"/>
      <c r="BJ127" s="2926"/>
      <c r="BK127" s="2926"/>
      <c r="BL127" s="2926"/>
      <c r="BM127" s="2926"/>
      <c r="BN127" s="2926"/>
      <c r="BO127" s="2926"/>
      <c r="BP127" s="2926"/>
      <c r="BQ127" s="2926"/>
      <c r="BR127" s="2926"/>
      <c r="BS127" s="2926"/>
      <c r="BT127" s="2926"/>
      <c r="BU127" s="2926"/>
      <c r="BV127" s="2926"/>
      <c r="BW127" s="2926"/>
      <c r="BX127" s="2926"/>
      <c r="BY127" s="2926"/>
      <c r="BZ127" s="2926"/>
      <c r="CA127" s="2926"/>
      <c r="CB127" s="2926"/>
      <c r="CC127" s="2926"/>
      <c r="CD127" s="2926"/>
      <c r="CE127" s="2926"/>
      <c r="CF127" s="2926"/>
      <c r="CG127" s="2926"/>
      <c r="CH127" s="2927"/>
      <c r="CI127" s="2916" t="s">
        <v>926</v>
      </c>
      <c r="CJ127" s="2916"/>
      <c r="CK127" s="2916"/>
      <c r="CL127" s="2916"/>
      <c r="CM127" s="2916"/>
      <c r="CN127" s="2916"/>
      <c r="CO127" s="2916"/>
      <c r="CP127" s="2916"/>
      <c r="CQ127" s="2916"/>
      <c r="CR127" s="2916"/>
      <c r="CS127" s="2916"/>
      <c r="CT127" s="2916"/>
      <c r="CU127" s="2916" t="s">
        <v>893</v>
      </c>
      <c r="CV127" s="2916"/>
      <c r="CW127" s="2916"/>
      <c r="CX127" s="2916"/>
      <c r="CY127" s="2916"/>
      <c r="CZ127" s="2916"/>
      <c r="DA127" s="2916"/>
      <c r="DB127" s="2916"/>
      <c r="DC127" s="2916"/>
      <c r="DD127" s="2916"/>
      <c r="DE127" s="2916"/>
      <c r="DF127" s="2916"/>
    </row>
    <row r="128" spans="1:135" x14ac:dyDescent="0.25">
      <c r="B128" s="2928" t="s">
        <v>938</v>
      </c>
      <c r="C128" s="2929"/>
      <c r="D128" s="2929"/>
      <c r="E128" s="2929"/>
      <c r="F128" s="2929"/>
      <c r="G128" s="2929"/>
      <c r="H128" s="2929"/>
      <c r="I128" s="2929"/>
      <c r="J128" s="2929"/>
      <c r="K128" s="2929"/>
      <c r="L128" s="2929"/>
      <c r="M128" s="2929"/>
      <c r="N128" s="2929"/>
      <c r="O128" s="2929"/>
      <c r="P128" s="2929"/>
      <c r="Q128" s="2929"/>
      <c r="R128" s="2929"/>
      <c r="S128" s="2929"/>
      <c r="T128" s="2929"/>
      <c r="U128" s="2929"/>
      <c r="V128" s="2929"/>
      <c r="W128" s="2929"/>
      <c r="X128" s="2929"/>
      <c r="Y128" s="2929"/>
      <c r="Z128" s="2929"/>
      <c r="AA128" s="2929"/>
      <c r="AB128" s="2929"/>
      <c r="AC128" s="2929"/>
      <c r="AD128" s="2929"/>
      <c r="AE128" s="2929"/>
      <c r="AF128" s="2929"/>
      <c r="AG128" s="2929"/>
      <c r="AH128" s="2929"/>
      <c r="AI128" s="2929"/>
      <c r="AJ128" s="2929"/>
      <c r="AK128" s="2929"/>
      <c r="AL128" s="2929"/>
      <c r="AM128" s="2929"/>
      <c r="AN128" s="2929"/>
      <c r="AO128" s="2929"/>
      <c r="AP128" s="2929"/>
      <c r="AQ128" s="2929"/>
      <c r="AR128" s="2929"/>
      <c r="AS128" s="2929"/>
      <c r="AT128" s="2929"/>
      <c r="AU128" s="2929"/>
      <c r="AV128" s="2929"/>
      <c r="AW128" s="2929"/>
      <c r="AX128" s="2929"/>
      <c r="AY128" s="2929"/>
      <c r="AZ128" s="2929"/>
      <c r="BA128" s="2929"/>
      <c r="BB128" s="2929"/>
      <c r="BC128" s="2929"/>
      <c r="BD128" s="2929"/>
      <c r="BE128" s="2929"/>
      <c r="BF128" s="2929"/>
      <c r="BG128" s="2929"/>
      <c r="BH128" s="2929"/>
      <c r="BI128" s="2929"/>
      <c r="BJ128" s="2929"/>
      <c r="BK128" s="2929"/>
      <c r="BL128" s="2929"/>
      <c r="BM128" s="2929"/>
      <c r="BN128" s="2929"/>
      <c r="BO128" s="2929"/>
      <c r="BP128" s="2929"/>
      <c r="BQ128" s="2929"/>
      <c r="BR128" s="2929"/>
      <c r="BS128" s="2929"/>
      <c r="BT128" s="2929"/>
      <c r="BU128" s="2929"/>
      <c r="BV128" s="2929"/>
      <c r="BW128" s="2929"/>
      <c r="BX128" s="2929"/>
      <c r="BY128" s="2929"/>
      <c r="BZ128" s="2929"/>
      <c r="CA128" s="2929"/>
      <c r="CB128" s="2929"/>
      <c r="CC128" s="2929"/>
      <c r="CD128" s="2929"/>
      <c r="CE128" s="2929"/>
      <c r="CF128" s="2929"/>
      <c r="CG128" s="2929"/>
      <c r="CH128" s="2930"/>
      <c r="CI128" s="2917">
        <v>11</v>
      </c>
      <c r="CJ128" s="2917"/>
      <c r="CK128" s="2917"/>
      <c r="CL128" s="2917"/>
      <c r="CM128" s="2917"/>
      <c r="CN128" s="2917"/>
      <c r="CO128" s="2917"/>
      <c r="CP128" s="2917"/>
      <c r="CQ128" s="2917"/>
      <c r="CR128" s="2917"/>
      <c r="CS128" s="2917"/>
      <c r="CT128" s="2917"/>
      <c r="CU128" s="2917"/>
      <c r="CV128" s="2917"/>
      <c r="CW128" s="2917"/>
      <c r="CX128" s="2917"/>
      <c r="CY128" s="2917"/>
      <c r="CZ128" s="2917"/>
      <c r="DA128" s="2917"/>
      <c r="DB128" s="2917"/>
      <c r="DC128" s="2917"/>
      <c r="DD128" s="2917"/>
      <c r="DE128" s="2917"/>
      <c r="DF128" s="2917"/>
    </row>
    <row r="129" spans="2:110" x14ac:dyDescent="0.25">
      <c r="B129" s="2937" t="s">
        <v>3571</v>
      </c>
      <c r="C129" s="2937"/>
      <c r="D129" s="2937"/>
      <c r="E129" s="2937"/>
      <c r="F129" s="2937"/>
      <c r="G129" s="2937"/>
      <c r="H129" s="2937"/>
      <c r="I129" s="2937"/>
      <c r="J129" s="2937"/>
      <c r="K129" s="2937"/>
      <c r="L129" s="2937"/>
      <c r="M129" s="2937"/>
      <c r="N129" s="2937"/>
      <c r="O129" s="2937"/>
      <c r="P129" s="2937"/>
      <c r="Q129" s="2937"/>
      <c r="R129" s="2937"/>
      <c r="S129" s="2937"/>
      <c r="T129" s="2937"/>
      <c r="U129" s="2937"/>
      <c r="V129" s="2937"/>
      <c r="W129" s="2937"/>
      <c r="X129" s="2937"/>
      <c r="Y129" s="2937"/>
      <c r="Z129" s="2937"/>
      <c r="AA129" s="2937"/>
      <c r="AB129" s="2937"/>
      <c r="AC129" s="2937"/>
      <c r="AD129" s="2937"/>
      <c r="AE129" s="2937"/>
      <c r="AF129" s="2937"/>
      <c r="AG129" s="2937"/>
      <c r="AH129" s="2937"/>
      <c r="AI129" s="2937"/>
      <c r="AJ129" s="2937"/>
      <c r="AK129" s="2937"/>
      <c r="AL129" s="2937"/>
      <c r="AM129" s="2937"/>
      <c r="AN129" s="2937"/>
      <c r="AO129" s="2937"/>
      <c r="AP129" s="2937"/>
      <c r="AQ129" s="2937"/>
      <c r="AR129" s="2937"/>
      <c r="AS129" s="2937"/>
      <c r="AT129" s="2937"/>
      <c r="AU129" s="2937"/>
      <c r="AV129" s="2937"/>
      <c r="AW129" s="2937"/>
      <c r="AX129" s="2937"/>
      <c r="AY129" s="2937"/>
      <c r="AZ129" s="2937"/>
      <c r="BA129" s="2937"/>
      <c r="BB129" s="2937"/>
      <c r="BC129" s="2937"/>
      <c r="BD129" s="2937"/>
      <c r="BE129" s="2937"/>
      <c r="BF129" s="2937"/>
      <c r="BG129" s="2937"/>
      <c r="BH129" s="2937"/>
      <c r="BI129" s="2937"/>
      <c r="BJ129" s="2937"/>
      <c r="BK129" s="2937"/>
      <c r="BL129" s="2937"/>
      <c r="BM129" s="2937"/>
      <c r="BN129" s="2937"/>
      <c r="BO129" s="2937"/>
      <c r="BP129" s="2937"/>
      <c r="BQ129" s="2937"/>
      <c r="BR129" s="2937"/>
      <c r="BS129" s="2937"/>
      <c r="BT129" s="2937"/>
      <c r="BU129" s="2937"/>
      <c r="BV129" s="2937"/>
      <c r="BW129" s="2937"/>
      <c r="BX129" s="2937"/>
      <c r="BY129" s="2937"/>
      <c r="BZ129" s="2937"/>
      <c r="CA129" s="2937"/>
      <c r="CB129" s="2937"/>
      <c r="CC129" s="2937"/>
      <c r="CD129" s="2937"/>
      <c r="CE129" s="2937"/>
      <c r="CF129" s="2937"/>
      <c r="CG129" s="2937"/>
      <c r="CH129" s="2937"/>
      <c r="CI129" s="2917">
        <v>0</v>
      </c>
      <c r="CJ129" s="2917"/>
      <c r="CK129" s="2917"/>
      <c r="CL129" s="2917"/>
      <c r="CM129" s="2917"/>
      <c r="CN129" s="2917"/>
      <c r="CO129" s="2917"/>
      <c r="CP129" s="2917"/>
      <c r="CQ129" s="2917"/>
      <c r="CR129" s="2917"/>
      <c r="CS129" s="2917"/>
      <c r="CT129" s="2917"/>
      <c r="CU129" s="2918">
        <f>CI129/$CI$128</f>
        <v>0</v>
      </c>
      <c r="CV129" s="2918"/>
      <c r="CW129" s="2918"/>
      <c r="CX129" s="2918"/>
      <c r="CY129" s="2918"/>
      <c r="CZ129" s="2918"/>
      <c r="DA129" s="2918"/>
      <c r="DB129" s="2918"/>
      <c r="DC129" s="2918"/>
      <c r="DD129" s="2918"/>
      <c r="DE129" s="2918"/>
      <c r="DF129" s="2918"/>
    </row>
    <row r="130" spans="2:110" x14ac:dyDescent="0.25">
      <c r="B130" s="2936" t="s">
        <v>940</v>
      </c>
      <c r="C130" s="2936"/>
      <c r="D130" s="2936"/>
      <c r="E130" s="2936"/>
      <c r="F130" s="2936"/>
      <c r="G130" s="2936"/>
      <c r="H130" s="2936"/>
      <c r="I130" s="2936"/>
      <c r="J130" s="2936"/>
      <c r="K130" s="2936"/>
      <c r="L130" s="2936"/>
      <c r="M130" s="2936"/>
      <c r="N130" s="2936"/>
      <c r="O130" s="2936"/>
      <c r="P130" s="2936"/>
      <c r="Q130" s="2936"/>
      <c r="R130" s="2936"/>
      <c r="S130" s="2936"/>
      <c r="T130" s="2936"/>
      <c r="U130" s="2936"/>
      <c r="V130" s="2936"/>
      <c r="W130" s="2936"/>
      <c r="X130" s="2936"/>
      <c r="Y130" s="2936"/>
      <c r="Z130" s="2936"/>
      <c r="AA130" s="2936"/>
      <c r="AB130" s="2936"/>
      <c r="AC130" s="2936"/>
      <c r="AD130" s="2936"/>
      <c r="AE130" s="2936"/>
      <c r="AF130" s="2936"/>
      <c r="AG130" s="2936"/>
      <c r="AH130" s="2936"/>
      <c r="AI130" s="2936"/>
      <c r="AJ130" s="2936"/>
      <c r="AK130" s="2936"/>
      <c r="AL130" s="2936"/>
      <c r="AM130" s="2936"/>
      <c r="AN130" s="2936"/>
      <c r="AO130" s="2936"/>
      <c r="AP130" s="2936"/>
      <c r="AQ130" s="2936"/>
      <c r="AR130" s="2936"/>
      <c r="AS130" s="2936"/>
      <c r="AT130" s="2936"/>
      <c r="AU130" s="2936"/>
      <c r="AV130" s="2936"/>
      <c r="AW130" s="2936"/>
      <c r="AX130" s="2936"/>
      <c r="AY130" s="2936"/>
      <c r="AZ130" s="2936"/>
      <c r="BA130" s="2936"/>
      <c r="BB130" s="2936"/>
      <c r="BC130" s="2936"/>
      <c r="BD130" s="2936"/>
      <c r="BE130" s="2936"/>
      <c r="BF130" s="2936"/>
      <c r="BG130" s="2936"/>
      <c r="BH130" s="2936"/>
      <c r="BI130" s="2936"/>
      <c r="BJ130" s="2936"/>
      <c r="BK130" s="2936"/>
      <c r="BL130" s="2936"/>
      <c r="BM130" s="2936"/>
      <c r="BN130" s="2936"/>
      <c r="BO130" s="2936"/>
      <c r="BP130" s="2936"/>
      <c r="BQ130" s="2936"/>
      <c r="BR130" s="2936"/>
      <c r="BS130" s="2936"/>
      <c r="BT130" s="2936"/>
      <c r="BU130" s="2936"/>
      <c r="BV130" s="2936"/>
      <c r="BW130" s="2936"/>
      <c r="BX130" s="2936"/>
      <c r="BY130" s="2936"/>
      <c r="BZ130" s="2936"/>
      <c r="CA130" s="2936"/>
      <c r="CB130" s="2936"/>
      <c r="CC130" s="2936"/>
      <c r="CD130" s="2936"/>
      <c r="CE130" s="2936"/>
      <c r="CF130" s="2936"/>
      <c r="CG130" s="2936"/>
      <c r="CH130" s="2936"/>
      <c r="CI130" s="2924">
        <v>0</v>
      </c>
      <c r="CJ130" s="2924"/>
      <c r="CK130" s="2924"/>
      <c r="CL130" s="2924"/>
      <c r="CM130" s="2924"/>
      <c r="CN130" s="2924"/>
      <c r="CO130" s="2924"/>
      <c r="CP130" s="2924"/>
      <c r="CQ130" s="2924"/>
      <c r="CR130" s="2924"/>
      <c r="CS130" s="2924"/>
      <c r="CT130" s="2924"/>
      <c r="CU130" s="2919">
        <f t="shared" ref="CU130:CU136" si="0">CI130/$CI$128</f>
        <v>0</v>
      </c>
      <c r="CV130" s="2919"/>
      <c r="CW130" s="2919"/>
      <c r="CX130" s="2919"/>
      <c r="CY130" s="2919"/>
      <c r="CZ130" s="2919"/>
      <c r="DA130" s="2919"/>
      <c r="DB130" s="2919"/>
      <c r="DC130" s="2919"/>
      <c r="DD130" s="2919"/>
      <c r="DE130" s="2919"/>
      <c r="DF130" s="2919"/>
    </row>
    <row r="131" spans="2:110" x14ac:dyDescent="0.25">
      <c r="B131" s="2936" t="s">
        <v>941</v>
      </c>
      <c r="C131" s="2936"/>
      <c r="D131" s="2936"/>
      <c r="E131" s="2936"/>
      <c r="F131" s="2936"/>
      <c r="G131" s="2936"/>
      <c r="H131" s="2936"/>
      <c r="I131" s="2936"/>
      <c r="J131" s="2936"/>
      <c r="K131" s="2936"/>
      <c r="L131" s="2936"/>
      <c r="M131" s="2936"/>
      <c r="N131" s="2936"/>
      <c r="O131" s="2936"/>
      <c r="P131" s="2936"/>
      <c r="Q131" s="2936"/>
      <c r="R131" s="2936"/>
      <c r="S131" s="2936"/>
      <c r="T131" s="2936"/>
      <c r="U131" s="2936"/>
      <c r="V131" s="2936"/>
      <c r="W131" s="2936"/>
      <c r="X131" s="2936"/>
      <c r="Y131" s="2936"/>
      <c r="Z131" s="2936"/>
      <c r="AA131" s="2936"/>
      <c r="AB131" s="2936"/>
      <c r="AC131" s="2936"/>
      <c r="AD131" s="2936"/>
      <c r="AE131" s="2936"/>
      <c r="AF131" s="2936"/>
      <c r="AG131" s="2936"/>
      <c r="AH131" s="2936"/>
      <c r="AI131" s="2936"/>
      <c r="AJ131" s="2936"/>
      <c r="AK131" s="2936"/>
      <c r="AL131" s="2936"/>
      <c r="AM131" s="2936"/>
      <c r="AN131" s="2936"/>
      <c r="AO131" s="2936"/>
      <c r="AP131" s="2936"/>
      <c r="AQ131" s="2936"/>
      <c r="AR131" s="2936"/>
      <c r="AS131" s="2936"/>
      <c r="AT131" s="2936"/>
      <c r="AU131" s="2936"/>
      <c r="AV131" s="2936"/>
      <c r="AW131" s="2936"/>
      <c r="AX131" s="2936"/>
      <c r="AY131" s="2936"/>
      <c r="AZ131" s="2936"/>
      <c r="BA131" s="2936"/>
      <c r="BB131" s="2936"/>
      <c r="BC131" s="2936"/>
      <c r="BD131" s="2936"/>
      <c r="BE131" s="2936"/>
      <c r="BF131" s="2936"/>
      <c r="BG131" s="2936"/>
      <c r="BH131" s="2936"/>
      <c r="BI131" s="2936"/>
      <c r="BJ131" s="2936"/>
      <c r="BK131" s="2936"/>
      <c r="BL131" s="2936"/>
      <c r="BM131" s="2936"/>
      <c r="BN131" s="2936"/>
      <c r="BO131" s="2936"/>
      <c r="BP131" s="2936"/>
      <c r="BQ131" s="2936"/>
      <c r="BR131" s="2936"/>
      <c r="BS131" s="2936"/>
      <c r="BT131" s="2936"/>
      <c r="BU131" s="2936"/>
      <c r="BV131" s="2936"/>
      <c r="BW131" s="2936"/>
      <c r="BX131" s="2936"/>
      <c r="BY131" s="2936"/>
      <c r="BZ131" s="2936"/>
      <c r="CA131" s="2936"/>
      <c r="CB131" s="2936"/>
      <c r="CC131" s="2936"/>
      <c r="CD131" s="2936"/>
      <c r="CE131" s="2936"/>
      <c r="CF131" s="2936"/>
      <c r="CG131" s="2936"/>
      <c r="CH131" s="2936"/>
      <c r="CI131" s="2924">
        <v>0</v>
      </c>
      <c r="CJ131" s="2924"/>
      <c r="CK131" s="2924"/>
      <c r="CL131" s="2924"/>
      <c r="CM131" s="2924"/>
      <c r="CN131" s="2924"/>
      <c r="CO131" s="2924"/>
      <c r="CP131" s="2924"/>
      <c r="CQ131" s="2924"/>
      <c r="CR131" s="2924"/>
      <c r="CS131" s="2924"/>
      <c r="CT131" s="2924"/>
      <c r="CU131" s="2919">
        <f t="shared" si="0"/>
        <v>0</v>
      </c>
      <c r="CV131" s="2919"/>
      <c r="CW131" s="2919"/>
      <c r="CX131" s="2919"/>
      <c r="CY131" s="2919"/>
      <c r="CZ131" s="2919"/>
      <c r="DA131" s="2919"/>
      <c r="DB131" s="2919"/>
      <c r="DC131" s="2919"/>
      <c r="DD131" s="2919"/>
      <c r="DE131" s="2919"/>
      <c r="DF131" s="2919"/>
    </row>
    <row r="132" spans="2:110" x14ac:dyDescent="0.25">
      <c r="B132" s="2936" t="s">
        <v>3572</v>
      </c>
      <c r="C132" s="2936"/>
      <c r="D132" s="2936"/>
      <c r="E132" s="2936"/>
      <c r="F132" s="2936"/>
      <c r="G132" s="2936"/>
      <c r="H132" s="2936"/>
      <c r="I132" s="2936"/>
      <c r="J132" s="2936"/>
      <c r="K132" s="2936"/>
      <c r="L132" s="2936"/>
      <c r="M132" s="2936"/>
      <c r="N132" s="2936"/>
      <c r="O132" s="2936"/>
      <c r="P132" s="2936"/>
      <c r="Q132" s="2936"/>
      <c r="R132" s="2936"/>
      <c r="S132" s="2936"/>
      <c r="T132" s="2936"/>
      <c r="U132" s="2936"/>
      <c r="V132" s="2936"/>
      <c r="W132" s="2936"/>
      <c r="X132" s="2936"/>
      <c r="Y132" s="2936"/>
      <c r="Z132" s="2936"/>
      <c r="AA132" s="2936"/>
      <c r="AB132" s="2936"/>
      <c r="AC132" s="2936"/>
      <c r="AD132" s="2936"/>
      <c r="AE132" s="2936"/>
      <c r="AF132" s="2936"/>
      <c r="AG132" s="2936"/>
      <c r="AH132" s="2936"/>
      <c r="AI132" s="2936"/>
      <c r="AJ132" s="2936"/>
      <c r="AK132" s="2936"/>
      <c r="AL132" s="2936"/>
      <c r="AM132" s="2936"/>
      <c r="AN132" s="2936"/>
      <c r="AO132" s="2936"/>
      <c r="AP132" s="2936"/>
      <c r="AQ132" s="2936"/>
      <c r="AR132" s="2936"/>
      <c r="AS132" s="2936"/>
      <c r="AT132" s="2936"/>
      <c r="AU132" s="2936"/>
      <c r="AV132" s="2936"/>
      <c r="AW132" s="2936"/>
      <c r="AX132" s="2936"/>
      <c r="AY132" s="2936"/>
      <c r="AZ132" s="2936"/>
      <c r="BA132" s="2936"/>
      <c r="BB132" s="2936"/>
      <c r="BC132" s="2936"/>
      <c r="BD132" s="2936"/>
      <c r="BE132" s="2936"/>
      <c r="BF132" s="2936"/>
      <c r="BG132" s="2936"/>
      <c r="BH132" s="2936"/>
      <c r="BI132" s="2936"/>
      <c r="BJ132" s="2936"/>
      <c r="BK132" s="2936"/>
      <c r="BL132" s="2936"/>
      <c r="BM132" s="2936"/>
      <c r="BN132" s="2936"/>
      <c r="BO132" s="2936"/>
      <c r="BP132" s="2936"/>
      <c r="BQ132" s="2936"/>
      <c r="BR132" s="2936"/>
      <c r="BS132" s="2936"/>
      <c r="BT132" s="2936"/>
      <c r="BU132" s="2936"/>
      <c r="BV132" s="2936"/>
      <c r="BW132" s="2936"/>
      <c r="BX132" s="2936"/>
      <c r="BY132" s="2936"/>
      <c r="BZ132" s="2936"/>
      <c r="CA132" s="2936"/>
      <c r="CB132" s="2936"/>
      <c r="CC132" s="2936"/>
      <c r="CD132" s="2936"/>
      <c r="CE132" s="2936"/>
      <c r="CF132" s="2936"/>
      <c r="CG132" s="2936"/>
      <c r="CH132" s="2936"/>
      <c r="CI132" s="2924">
        <v>0</v>
      </c>
      <c r="CJ132" s="2924"/>
      <c r="CK132" s="2924"/>
      <c r="CL132" s="2924"/>
      <c r="CM132" s="2924"/>
      <c r="CN132" s="2924"/>
      <c r="CO132" s="2924"/>
      <c r="CP132" s="2924"/>
      <c r="CQ132" s="2924"/>
      <c r="CR132" s="2924"/>
      <c r="CS132" s="2924"/>
      <c r="CT132" s="2924"/>
      <c r="CU132" s="2919">
        <f t="shared" si="0"/>
        <v>0</v>
      </c>
      <c r="CV132" s="2919"/>
      <c r="CW132" s="2919"/>
      <c r="CX132" s="2919"/>
      <c r="CY132" s="2919"/>
      <c r="CZ132" s="2919"/>
      <c r="DA132" s="2919"/>
      <c r="DB132" s="2919"/>
      <c r="DC132" s="2919"/>
      <c r="DD132" s="2919"/>
      <c r="DE132" s="2919"/>
      <c r="DF132" s="2919"/>
    </row>
    <row r="133" spans="2:110" ht="15" customHeight="1" x14ac:dyDescent="0.25">
      <c r="B133" s="2920" t="s">
        <v>3573</v>
      </c>
      <c r="C133" s="2920"/>
      <c r="D133" s="2920"/>
      <c r="E133" s="2920"/>
      <c r="F133" s="2920"/>
      <c r="G133" s="2920"/>
      <c r="H133" s="2920"/>
      <c r="I133" s="2920"/>
      <c r="J133" s="2920"/>
      <c r="K133" s="2920"/>
      <c r="L133" s="2920"/>
      <c r="M133" s="2920"/>
      <c r="N133" s="2920"/>
      <c r="O133" s="2920"/>
      <c r="P133" s="2920"/>
      <c r="Q133" s="2920"/>
      <c r="R133" s="2920"/>
      <c r="S133" s="2920"/>
      <c r="T133" s="2920"/>
      <c r="U133" s="2920"/>
      <c r="V133" s="2920"/>
      <c r="W133" s="2920"/>
      <c r="X133" s="2920"/>
      <c r="Y133" s="2920"/>
      <c r="Z133" s="2920"/>
      <c r="AA133" s="2920"/>
      <c r="AB133" s="2920"/>
      <c r="AC133" s="2920"/>
      <c r="AD133" s="2920"/>
      <c r="AE133" s="2920"/>
      <c r="AF133" s="2920"/>
      <c r="AG133" s="2920"/>
      <c r="AH133" s="2920"/>
      <c r="AI133" s="2920"/>
      <c r="AJ133" s="2920"/>
      <c r="AK133" s="2920"/>
      <c r="AL133" s="2920"/>
      <c r="AM133" s="2920"/>
      <c r="AN133" s="2920"/>
      <c r="AO133" s="2920"/>
      <c r="AP133" s="2920"/>
      <c r="AQ133" s="2920"/>
      <c r="AR133" s="2920"/>
      <c r="AS133" s="2920"/>
      <c r="AT133" s="2920"/>
      <c r="AU133" s="2920"/>
      <c r="AV133" s="2920"/>
      <c r="AW133" s="2920"/>
      <c r="AX133" s="2920"/>
      <c r="AY133" s="2920"/>
      <c r="AZ133" s="2920"/>
      <c r="BA133" s="2920"/>
      <c r="BB133" s="2920"/>
      <c r="BC133" s="2920"/>
      <c r="BD133" s="2920"/>
      <c r="BE133" s="2920"/>
      <c r="BF133" s="2920"/>
      <c r="BG133" s="2920"/>
      <c r="BH133" s="2920"/>
      <c r="BI133" s="2920"/>
      <c r="BJ133" s="2920"/>
      <c r="BK133" s="2920"/>
      <c r="BL133" s="2920"/>
      <c r="BM133" s="2920"/>
      <c r="BN133" s="2920"/>
      <c r="BO133" s="2920"/>
      <c r="BP133" s="2920"/>
      <c r="BQ133" s="2920"/>
      <c r="BR133" s="2920"/>
      <c r="BS133" s="2920"/>
      <c r="BT133" s="2920"/>
      <c r="BU133" s="2920"/>
      <c r="BV133" s="2920"/>
      <c r="BW133" s="2920"/>
      <c r="BX133" s="2920"/>
      <c r="BY133" s="2920"/>
      <c r="BZ133" s="2920"/>
      <c r="CA133" s="2920"/>
      <c r="CB133" s="2920"/>
      <c r="CC133" s="2920"/>
      <c r="CD133" s="2920"/>
      <c r="CE133" s="2920"/>
      <c r="CF133" s="2920"/>
      <c r="CG133" s="2920"/>
      <c r="CH133" s="2920"/>
      <c r="CI133" s="2924">
        <v>0</v>
      </c>
      <c r="CJ133" s="2924"/>
      <c r="CK133" s="2924"/>
      <c r="CL133" s="2924"/>
      <c r="CM133" s="2924"/>
      <c r="CN133" s="2924"/>
      <c r="CO133" s="2924"/>
      <c r="CP133" s="2924"/>
      <c r="CQ133" s="2924"/>
      <c r="CR133" s="2924"/>
      <c r="CS133" s="2924"/>
      <c r="CT133" s="2924"/>
      <c r="CU133" s="2919">
        <f t="shared" si="0"/>
        <v>0</v>
      </c>
      <c r="CV133" s="2919"/>
      <c r="CW133" s="2919"/>
      <c r="CX133" s="2919"/>
      <c r="CY133" s="2919"/>
      <c r="CZ133" s="2919"/>
      <c r="DA133" s="2919"/>
      <c r="DB133" s="2919"/>
      <c r="DC133" s="2919"/>
      <c r="DD133" s="2919"/>
      <c r="DE133" s="2919"/>
      <c r="DF133" s="2919"/>
    </row>
    <row r="134" spans="2:110" ht="14.45" customHeight="1" x14ac:dyDescent="0.25">
      <c r="B134" s="2934" t="s">
        <v>3574</v>
      </c>
      <c r="C134" s="2934"/>
      <c r="D134" s="2934"/>
      <c r="E134" s="2934"/>
      <c r="F134" s="2934"/>
      <c r="G134" s="2934"/>
      <c r="H134" s="2934"/>
      <c r="I134" s="2934"/>
      <c r="J134" s="2934"/>
      <c r="K134" s="2934"/>
      <c r="L134" s="2934"/>
      <c r="M134" s="2934"/>
      <c r="N134" s="2934"/>
      <c r="O134" s="2934"/>
      <c r="P134" s="2934"/>
      <c r="Q134" s="2934"/>
      <c r="R134" s="2934"/>
      <c r="S134" s="2934"/>
      <c r="T134" s="2934"/>
      <c r="U134" s="2934"/>
      <c r="V134" s="2934"/>
      <c r="W134" s="2934"/>
      <c r="X134" s="2934"/>
      <c r="Y134" s="2934"/>
      <c r="Z134" s="2934"/>
      <c r="AA134" s="2934"/>
      <c r="AB134" s="2934"/>
      <c r="AC134" s="2934"/>
      <c r="AD134" s="2934"/>
      <c r="AE134" s="2934"/>
      <c r="AF134" s="2934"/>
      <c r="AG134" s="2934"/>
      <c r="AH134" s="2934"/>
      <c r="AI134" s="2934"/>
      <c r="AJ134" s="2934"/>
      <c r="AK134" s="2934"/>
      <c r="AL134" s="2934"/>
      <c r="AM134" s="2934"/>
      <c r="AN134" s="2934"/>
      <c r="AO134" s="2934"/>
      <c r="AP134" s="2934"/>
      <c r="AQ134" s="2934"/>
      <c r="AR134" s="2934"/>
      <c r="AS134" s="2934"/>
      <c r="AT134" s="2934"/>
      <c r="AU134" s="2934"/>
      <c r="AV134" s="2934"/>
      <c r="AW134" s="2934"/>
      <c r="AX134" s="2934"/>
      <c r="AY134" s="2934"/>
      <c r="AZ134" s="2934"/>
      <c r="BA134" s="2934"/>
      <c r="BB134" s="2934"/>
      <c r="BC134" s="2934"/>
      <c r="BD134" s="2934"/>
      <c r="BE134" s="2934"/>
      <c r="BF134" s="2934"/>
      <c r="BG134" s="2934"/>
      <c r="BH134" s="2934"/>
      <c r="BI134" s="2934"/>
      <c r="BJ134" s="2934"/>
      <c r="BK134" s="2934"/>
      <c r="BL134" s="2934"/>
      <c r="BM134" s="2934"/>
      <c r="BN134" s="2934"/>
      <c r="BO134" s="2934"/>
      <c r="BP134" s="2934"/>
      <c r="BQ134" s="2934"/>
      <c r="BR134" s="2934"/>
      <c r="BS134" s="2934"/>
      <c r="BT134" s="2934"/>
      <c r="BU134" s="2934"/>
      <c r="BV134" s="2934"/>
      <c r="BW134" s="2934"/>
      <c r="BX134" s="2934"/>
      <c r="BY134" s="2934"/>
      <c r="BZ134" s="2934"/>
      <c r="CA134" s="2934"/>
      <c r="CB134" s="2934"/>
      <c r="CC134" s="2934"/>
      <c r="CD134" s="2934"/>
      <c r="CE134" s="2934"/>
      <c r="CF134" s="2934"/>
      <c r="CG134" s="2934"/>
      <c r="CH134" s="2934"/>
      <c r="CI134" s="2924">
        <v>0</v>
      </c>
      <c r="CJ134" s="2924"/>
      <c r="CK134" s="2924"/>
      <c r="CL134" s="2924"/>
      <c r="CM134" s="2924"/>
      <c r="CN134" s="2924"/>
      <c r="CO134" s="2924"/>
      <c r="CP134" s="2924"/>
      <c r="CQ134" s="2924"/>
      <c r="CR134" s="2924"/>
      <c r="CS134" s="2924"/>
      <c r="CT134" s="2924"/>
      <c r="CU134" s="2919">
        <f t="shared" si="0"/>
        <v>0</v>
      </c>
      <c r="CV134" s="2919"/>
      <c r="CW134" s="2919"/>
      <c r="CX134" s="2919"/>
      <c r="CY134" s="2919"/>
      <c r="CZ134" s="2919"/>
      <c r="DA134" s="2919"/>
      <c r="DB134" s="2919"/>
      <c r="DC134" s="2919"/>
      <c r="DD134" s="2919"/>
      <c r="DE134" s="2919"/>
      <c r="DF134" s="2919"/>
    </row>
    <row r="135" spans="2:110" x14ac:dyDescent="0.25">
      <c r="B135" s="2935" t="s">
        <v>2659</v>
      </c>
      <c r="C135" s="2935"/>
      <c r="D135" s="2935"/>
      <c r="E135" s="2935"/>
      <c r="F135" s="2935"/>
      <c r="G135" s="2935"/>
      <c r="H135" s="2935"/>
      <c r="I135" s="2935"/>
      <c r="J135" s="2935"/>
      <c r="K135" s="2935"/>
      <c r="L135" s="2935"/>
      <c r="M135" s="2935"/>
      <c r="N135" s="2935"/>
      <c r="O135" s="2935"/>
      <c r="P135" s="2935"/>
      <c r="Q135" s="2935"/>
      <c r="R135" s="2935"/>
      <c r="S135" s="2935"/>
      <c r="T135" s="2935"/>
      <c r="U135" s="2935"/>
      <c r="V135" s="2935"/>
      <c r="W135" s="2935"/>
      <c r="X135" s="2935"/>
      <c r="Y135" s="2935"/>
      <c r="Z135" s="2935"/>
      <c r="AA135" s="2935"/>
      <c r="AB135" s="2935"/>
      <c r="AC135" s="2935"/>
      <c r="AD135" s="2935"/>
      <c r="AE135" s="2935"/>
      <c r="AF135" s="2935"/>
      <c r="AG135" s="2935"/>
      <c r="AH135" s="2935"/>
      <c r="AI135" s="2935"/>
      <c r="AJ135" s="2935"/>
      <c r="AK135" s="2935"/>
      <c r="AL135" s="2935"/>
      <c r="AM135" s="2935"/>
      <c r="AN135" s="2935"/>
      <c r="AO135" s="2935"/>
      <c r="AP135" s="2935"/>
      <c r="AQ135" s="2935"/>
      <c r="AR135" s="2935"/>
      <c r="AS135" s="2935"/>
      <c r="AT135" s="2935"/>
      <c r="AU135" s="2935"/>
      <c r="AV135" s="2935"/>
      <c r="AW135" s="2935"/>
      <c r="AX135" s="2935"/>
      <c r="AY135" s="2935"/>
      <c r="AZ135" s="2935"/>
      <c r="BA135" s="2935"/>
      <c r="BB135" s="2935"/>
      <c r="BC135" s="2935"/>
      <c r="BD135" s="2935"/>
      <c r="BE135" s="2935"/>
      <c r="BF135" s="2935"/>
      <c r="BG135" s="2935"/>
      <c r="BH135" s="2935"/>
      <c r="BI135" s="2935"/>
      <c r="BJ135" s="2935"/>
      <c r="BK135" s="2935"/>
      <c r="BL135" s="2935"/>
      <c r="BM135" s="2935"/>
      <c r="BN135" s="2935"/>
      <c r="BO135" s="2935"/>
      <c r="BP135" s="2935"/>
      <c r="BQ135" s="2935"/>
      <c r="BR135" s="2935"/>
      <c r="BS135" s="2935"/>
      <c r="BT135" s="2935"/>
      <c r="BU135" s="2935"/>
      <c r="BV135" s="2935"/>
      <c r="BW135" s="2935"/>
      <c r="BX135" s="2935"/>
      <c r="BY135" s="2935"/>
      <c r="BZ135" s="2935"/>
      <c r="CA135" s="2935"/>
      <c r="CB135" s="2935"/>
      <c r="CC135" s="2935"/>
      <c r="CD135" s="2935"/>
      <c r="CE135" s="2935"/>
      <c r="CF135" s="2935"/>
      <c r="CG135" s="2935"/>
      <c r="CH135" s="2935"/>
      <c r="CI135" s="2924">
        <v>0</v>
      </c>
      <c r="CJ135" s="2924"/>
      <c r="CK135" s="2924"/>
      <c r="CL135" s="2924"/>
      <c r="CM135" s="2924"/>
      <c r="CN135" s="2924"/>
      <c r="CO135" s="2924"/>
      <c r="CP135" s="2924"/>
      <c r="CQ135" s="2924"/>
      <c r="CR135" s="2924"/>
      <c r="CS135" s="2924"/>
      <c r="CT135" s="2924"/>
      <c r="CU135" s="2919">
        <f t="shared" si="0"/>
        <v>0</v>
      </c>
      <c r="CV135" s="2919"/>
      <c r="CW135" s="2919"/>
      <c r="CX135" s="2919"/>
      <c r="CY135" s="2919"/>
      <c r="CZ135" s="2919"/>
      <c r="DA135" s="2919"/>
      <c r="DB135" s="2919"/>
      <c r="DC135" s="2919"/>
      <c r="DD135" s="2919"/>
      <c r="DE135" s="2919"/>
      <c r="DF135" s="2919"/>
    </row>
    <row r="136" spans="2:110" x14ac:dyDescent="0.25">
      <c r="B136" s="2941" t="s">
        <v>3575</v>
      </c>
      <c r="C136" s="2942"/>
      <c r="D136" s="2942"/>
      <c r="E136" s="2942"/>
      <c r="F136" s="2942"/>
      <c r="G136" s="2942"/>
      <c r="H136" s="2942"/>
      <c r="I136" s="2942"/>
      <c r="J136" s="2942"/>
      <c r="K136" s="2942"/>
      <c r="L136" s="2942"/>
      <c r="M136" s="2942"/>
      <c r="N136" s="2942"/>
      <c r="O136" s="2942"/>
      <c r="P136" s="2942"/>
      <c r="Q136" s="2942"/>
      <c r="R136" s="2942"/>
      <c r="S136" s="2942"/>
      <c r="T136" s="2942"/>
      <c r="U136" s="2942"/>
      <c r="V136" s="2942"/>
      <c r="W136" s="2942"/>
      <c r="X136" s="2942"/>
      <c r="Y136" s="2942"/>
      <c r="Z136" s="2942"/>
      <c r="AA136" s="2942"/>
      <c r="AB136" s="2942"/>
      <c r="AC136" s="2942"/>
      <c r="AD136" s="2942"/>
      <c r="AE136" s="2942"/>
      <c r="AF136" s="2942"/>
      <c r="AG136" s="2942"/>
      <c r="AH136" s="2942"/>
      <c r="AI136" s="2942"/>
      <c r="AJ136" s="2942"/>
      <c r="AK136" s="2942"/>
      <c r="AL136" s="2942"/>
      <c r="AM136" s="2942"/>
      <c r="AN136" s="2942"/>
      <c r="AO136" s="2942"/>
      <c r="AP136" s="2942"/>
      <c r="AQ136" s="2942"/>
      <c r="AR136" s="2942"/>
      <c r="AS136" s="2942"/>
      <c r="AT136" s="2942"/>
      <c r="AU136" s="2942"/>
      <c r="AV136" s="2942"/>
      <c r="AW136" s="2942"/>
      <c r="AX136" s="2942"/>
      <c r="AY136" s="2942"/>
      <c r="AZ136" s="2942"/>
      <c r="BA136" s="2942"/>
      <c r="BB136" s="2942"/>
      <c r="BC136" s="2942"/>
      <c r="BD136" s="2942"/>
      <c r="BE136" s="2942"/>
      <c r="BF136" s="2942"/>
      <c r="BG136" s="2942"/>
      <c r="BH136" s="2942"/>
      <c r="BI136" s="2942"/>
      <c r="BJ136" s="2942"/>
      <c r="BK136" s="2942"/>
      <c r="BL136" s="2942"/>
      <c r="BM136" s="2942"/>
      <c r="BN136" s="2942"/>
      <c r="BO136" s="2942"/>
      <c r="BP136" s="2942"/>
      <c r="BQ136" s="2942"/>
      <c r="BR136" s="2942"/>
      <c r="BS136" s="2942"/>
      <c r="BT136" s="2942"/>
      <c r="BU136" s="2942"/>
      <c r="BV136" s="2942"/>
      <c r="BW136" s="2942"/>
      <c r="BX136" s="2942"/>
      <c r="BY136" s="2942"/>
      <c r="BZ136" s="2942"/>
      <c r="CA136" s="2942"/>
      <c r="CB136" s="2942"/>
      <c r="CC136" s="2942"/>
      <c r="CD136" s="2942"/>
      <c r="CE136" s="2942"/>
      <c r="CF136" s="2942"/>
      <c r="CG136" s="2942"/>
      <c r="CH136" s="2943"/>
      <c r="CI136" s="2917">
        <v>11</v>
      </c>
      <c r="CJ136" s="2917"/>
      <c r="CK136" s="2917"/>
      <c r="CL136" s="2917"/>
      <c r="CM136" s="2917"/>
      <c r="CN136" s="2917"/>
      <c r="CO136" s="2917"/>
      <c r="CP136" s="2917"/>
      <c r="CQ136" s="2917"/>
      <c r="CR136" s="2917"/>
      <c r="CS136" s="2917"/>
      <c r="CT136" s="2917"/>
      <c r="CU136" s="2918">
        <f t="shared" si="0"/>
        <v>1</v>
      </c>
      <c r="CV136" s="2918"/>
      <c r="CW136" s="2918"/>
      <c r="CX136" s="2918"/>
      <c r="CY136" s="2918"/>
      <c r="CZ136" s="2918"/>
      <c r="DA136" s="2918"/>
      <c r="DB136" s="2918"/>
      <c r="DC136" s="2918"/>
      <c r="DD136" s="2918"/>
      <c r="DE136" s="2918"/>
      <c r="DF136" s="2918"/>
    </row>
    <row r="137" spans="2:110" x14ac:dyDescent="0.25">
      <c r="B137" s="836"/>
      <c r="C137" s="836"/>
      <c r="D137" s="836"/>
      <c r="E137" s="836"/>
      <c r="F137" s="836"/>
      <c r="G137" s="836"/>
      <c r="H137" s="836"/>
      <c r="I137" s="836"/>
      <c r="J137" s="836"/>
      <c r="K137" s="836"/>
      <c r="L137" s="836"/>
      <c r="M137" s="836"/>
      <c r="N137" s="836"/>
      <c r="O137" s="836"/>
      <c r="P137" s="836"/>
      <c r="Q137" s="836"/>
      <c r="R137" s="836"/>
      <c r="S137" s="836"/>
      <c r="T137" s="836"/>
      <c r="U137" s="836"/>
      <c r="V137" s="836"/>
      <c r="W137" s="836"/>
      <c r="X137" s="836"/>
      <c r="Y137" s="836"/>
      <c r="Z137" s="836"/>
      <c r="AA137" s="836"/>
      <c r="AB137" s="836"/>
      <c r="AC137" s="836"/>
      <c r="AD137" s="836"/>
      <c r="AE137" s="836"/>
      <c r="AF137" s="836"/>
      <c r="AG137" s="836"/>
      <c r="AH137" s="836"/>
      <c r="AI137" s="836"/>
      <c r="AJ137" s="836"/>
      <c r="AK137" s="836"/>
      <c r="AL137" s="836"/>
      <c r="AM137" s="836"/>
      <c r="AN137" s="836"/>
      <c r="AO137" s="836"/>
      <c r="AP137" s="836"/>
      <c r="AQ137" s="836"/>
      <c r="AR137" s="836"/>
      <c r="AS137" s="836"/>
      <c r="AT137" s="836"/>
      <c r="AU137" s="836"/>
      <c r="AV137" s="836"/>
      <c r="AW137" s="836"/>
      <c r="AX137" s="836"/>
      <c r="AY137" s="836"/>
      <c r="AZ137" s="836"/>
      <c r="BA137" s="836"/>
      <c r="BB137" s="836"/>
      <c r="BC137" s="836"/>
      <c r="BD137" s="836"/>
      <c r="BE137" s="836"/>
      <c r="BF137" s="836"/>
      <c r="BG137" s="836"/>
      <c r="BH137" s="836"/>
      <c r="BI137" s="836"/>
      <c r="BJ137" s="836"/>
      <c r="BK137" s="836"/>
      <c r="BL137" s="836"/>
      <c r="BM137" s="836"/>
      <c r="BN137" s="836"/>
      <c r="BO137" s="836"/>
      <c r="BP137" s="836"/>
      <c r="BQ137" s="836"/>
      <c r="BR137" s="836"/>
      <c r="BS137" s="836"/>
      <c r="BT137" s="836"/>
      <c r="BU137" s="836"/>
      <c r="BV137" s="836"/>
      <c r="BW137" s="836"/>
      <c r="BX137" s="836"/>
      <c r="BY137" s="836"/>
      <c r="BZ137" s="836"/>
      <c r="CA137" s="836"/>
      <c r="CB137" s="836"/>
      <c r="CC137" s="836"/>
      <c r="CD137" s="836"/>
      <c r="CE137" s="836"/>
      <c r="CF137" s="836"/>
      <c r="CG137" s="836"/>
      <c r="CH137" s="836"/>
      <c r="CI137" s="748"/>
      <c r="CJ137" s="748"/>
      <c r="CK137" s="748"/>
      <c r="CL137" s="748"/>
      <c r="CM137" s="748"/>
      <c r="CN137" s="748"/>
      <c r="CO137" s="748"/>
      <c r="CP137" s="748"/>
      <c r="CQ137" s="748"/>
      <c r="CR137" s="748"/>
      <c r="CS137" s="748"/>
      <c r="CT137" s="748"/>
      <c r="CU137" s="748"/>
      <c r="CV137" s="748"/>
      <c r="CW137" s="748"/>
      <c r="CX137" s="748"/>
      <c r="CY137" s="748"/>
      <c r="CZ137" s="748"/>
      <c r="DA137" s="748"/>
      <c r="DB137" s="748"/>
      <c r="DC137" s="748"/>
      <c r="DD137" s="748"/>
      <c r="DE137" s="748"/>
      <c r="DF137" s="748"/>
    </row>
    <row r="138" spans="2:110" x14ac:dyDescent="0.25">
      <c r="B138" s="748"/>
      <c r="C138" s="748"/>
      <c r="D138" s="748"/>
      <c r="E138" s="748"/>
      <c r="F138" s="748"/>
      <c r="G138" s="748"/>
      <c r="H138" s="748"/>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8"/>
      <c r="BV138" s="748"/>
      <c r="BW138" s="748"/>
      <c r="BX138" s="748"/>
      <c r="BY138" s="748"/>
      <c r="BZ138" s="748"/>
      <c r="CA138" s="748"/>
      <c r="CB138" s="748"/>
      <c r="CC138" s="748"/>
      <c r="CD138" s="748"/>
      <c r="CE138" s="748"/>
      <c r="CF138" s="748"/>
      <c r="CG138" s="748"/>
      <c r="CH138" s="748"/>
      <c r="CI138" s="748"/>
      <c r="CJ138" s="748"/>
      <c r="CK138" s="748"/>
      <c r="CL138" s="748"/>
      <c r="CM138" s="748"/>
      <c r="CN138" s="748"/>
      <c r="CO138" s="748"/>
      <c r="CP138" s="748"/>
      <c r="CQ138" s="748"/>
      <c r="CR138" s="748"/>
      <c r="CS138" s="748"/>
      <c r="CT138" s="748"/>
      <c r="CU138" s="748"/>
      <c r="CV138" s="748"/>
      <c r="CW138" s="748"/>
      <c r="CX138" s="748"/>
      <c r="CY138" s="748"/>
      <c r="CZ138" s="748"/>
      <c r="DA138" s="748"/>
      <c r="DB138" s="748"/>
      <c r="DC138" s="748"/>
      <c r="DD138" s="748"/>
      <c r="DE138" s="748"/>
      <c r="DF138" s="748"/>
    </row>
    <row r="139" spans="2:110" x14ac:dyDescent="0.25">
      <c r="B139" s="2938" t="s">
        <v>942</v>
      </c>
      <c r="C139" s="2939"/>
      <c r="D139" s="2939"/>
      <c r="E139" s="2939"/>
      <c r="F139" s="2939"/>
      <c r="G139" s="2939"/>
      <c r="H139" s="2939"/>
      <c r="I139" s="2939"/>
      <c r="J139" s="2939"/>
      <c r="K139" s="2939"/>
      <c r="L139" s="2939"/>
      <c r="M139" s="2939"/>
      <c r="N139" s="2939"/>
      <c r="O139" s="2939"/>
      <c r="P139" s="2939"/>
      <c r="Q139" s="2939"/>
      <c r="R139" s="2939"/>
      <c r="S139" s="2939"/>
      <c r="T139" s="2939"/>
      <c r="U139" s="2939"/>
      <c r="V139" s="2939"/>
      <c r="W139" s="2939"/>
      <c r="X139" s="2939"/>
      <c r="Y139" s="2939"/>
      <c r="Z139" s="2939"/>
      <c r="AA139" s="2939"/>
      <c r="AB139" s="2939"/>
      <c r="AC139" s="2939"/>
      <c r="AD139" s="2939"/>
      <c r="AE139" s="2939"/>
      <c r="AF139" s="2939"/>
      <c r="AG139" s="2939"/>
      <c r="AH139" s="2939"/>
      <c r="AI139" s="2939"/>
      <c r="AJ139" s="2939"/>
      <c r="AK139" s="2939"/>
      <c r="AL139" s="2939"/>
      <c r="AM139" s="2939"/>
      <c r="AN139" s="2939"/>
      <c r="AO139" s="2939"/>
      <c r="AP139" s="2939"/>
      <c r="AQ139" s="2939"/>
      <c r="AR139" s="2939"/>
      <c r="AS139" s="2939"/>
      <c r="AT139" s="2939"/>
      <c r="AU139" s="2939"/>
      <c r="AV139" s="2939"/>
      <c r="AW139" s="2939"/>
      <c r="AX139" s="2939"/>
      <c r="AY139" s="2939"/>
      <c r="AZ139" s="2939"/>
      <c r="BA139" s="2939"/>
      <c r="BB139" s="2939"/>
      <c r="BC139" s="2939"/>
      <c r="BD139" s="2939"/>
      <c r="BE139" s="2939"/>
      <c r="BF139" s="2939"/>
      <c r="BG139" s="2939"/>
      <c r="BH139" s="2939"/>
      <c r="BI139" s="2939"/>
      <c r="BJ139" s="2939"/>
      <c r="BK139" s="2939"/>
      <c r="BL139" s="2939"/>
      <c r="BM139" s="2939"/>
      <c r="BN139" s="2939"/>
      <c r="BO139" s="2939"/>
      <c r="BP139" s="2939"/>
      <c r="BQ139" s="2939"/>
      <c r="BR139" s="2939"/>
      <c r="BS139" s="2939"/>
      <c r="BT139" s="2939"/>
      <c r="BU139" s="2939"/>
      <c r="BV139" s="2939"/>
      <c r="BW139" s="2939"/>
      <c r="BX139" s="2940"/>
      <c r="BY139" s="748"/>
      <c r="BZ139" s="748"/>
      <c r="CA139" s="748"/>
      <c r="CB139" s="748"/>
      <c r="CC139" s="748"/>
      <c r="CD139" s="748"/>
      <c r="CE139" s="748"/>
      <c r="CF139" s="748"/>
      <c r="CG139" s="748"/>
      <c r="CH139" s="748"/>
      <c r="CI139" s="748"/>
      <c r="CJ139" s="748"/>
      <c r="CK139" s="748"/>
      <c r="CL139" s="748"/>
      <c r="CM139" s="748"/>
      <c r="CN139" s="748"/>
      <c r="CO139" s="748"/>
      <c r="CP139" s="748"/>
      <c r="CQ139" s="748"/>
      <c r="CR139" s="748"/>
      <c r="CS139" s="748"/>
      <c r="CT139" s="748"/>
      <c r="CU139" s="748"/>
      <c r="CV139" s="748"/>
      <c r="CW139" s="748"/>
      <c r="CX139" s="748"/>
      <c r="CY139" s="748"/>
      <c r="CZ139" s="748"/>
      <c r="DA139" s="748"/>
      <c r="DB139" s="748"/>
      <c r="DC139" s="748"/>
      <c r="DD139" s="748"/>
      <c r="DE139" s="748"/>
      <c r="DF139" s="748"/>
    </row>
    <row r="140" spans="2:110" ht="72.75" customHeight="1" x14ac:dyDescent="0.25">
      <c r="B140" s="2894" t="s">
        <v>913</v>
      </c>
      <c r="C140" s="2894"/>
      <c r="D140" s="2894"/>
      <c r="E140" s="2894"/>
      <c r="F140" s="2894"/>
      <c r="G140" s="2894"/>
      <c r="H140" s="2894"/>
      <c r="I140" s="2894"/>
      <c r="J140" s="2894"/>
      <c r="K140" s="2894"/>
      <c r="L140" s="2894"/>
      <c r="M140" s="2894"/>
      <c r="N140" s="2894"/>
      <c r="O140" s="2894"/>
      <c r="P140" s="2894"/>
      <c r="Q140" s="2894"/>
      <c r="R140" s="2894"/>
      <c r="S140" s="2894"/>
      <c r="T140" s="2894"/>
      <c r="U140" s="2894"/>
      <c r="V140" s="2894"/>
      <c r="W140" s="2894"/>
      <c r="X140" s="2894"/>
      <c r="Y140" s="2894"/>
      <c r="Z140" s="2894"/>
      <c r="AA140" s="2894"/>
      <c r="AB140" s="2894"/>
      <c r="AC140" s="2894"/>
      <c r="AD140" s="2894"/>
      <c r="AE140" s="2894"/>
      <c r="AF140" s="2894"/>
      <c r="AG140" s="2894"/>
      <c r="AH140" s="2894"/>
      <c r="AI140" s="2894"/>
      <c r="AJ140" s="2894"/>
      <c r="AK140" s="2894"/>
      <c r="AL140" s="2921" t="s">
        <v>3576</v>
      </c>
      <c r="AM140" s="2922"/>
      <c r="AN140" s="2922"/>
      <c r="AO140" s="2922"/>
      <c r="AP140" s="2922"/>
      <c r="AQ140" s="2922"/>
      <c r="AR140" s="2922"/>
      <c r="AS140" s="2922"/>
      <c r="AT140" s="2922"/>
      <c r="AU140" s="2922"/>
      <c r="AV140" s="2922"/>
      <c r="AW140" s="2922"/>
      <c r="AX140" s="2922"/>
      <c r="AY140" s="2922"/>
      <c r="AZ140" s="2922"/>
      <c r="BA140" s="2922"/>
      <c r="BB140" s="2922"/>
      <c r="BC140" s="2922"/>
      <c r="BD140" s="2922"/>
      <c r="BE140" s="2922"/>
      <c r="BF140" s="2922"/>
      <c r="BG140" s="2922"/>
      <c r="BH140" s="2922"/>
      <c r="BI140" s="2922"/>
      <c r="BJ140" s="2922"/>
      <c r="BK140" s="2922"/>
      <c r="BL140" s="2922"/>
      <c r="BM140" s="2922"/>
      <c r="BN140" s="2922"/>
      <c r="BO140" s="2922"/>
      <c r="BP140" s="2922"/>
      <c r="BQ140" s="2922"/>
      <c r="BR140" s="2922"/>
      <c r="BS140" s="2922"/>
      <c r="BT140" s="2922"/>
      <c r="BU140" s="2922"/>
      <c r="BV140" s="2922"/>
      <c r="BW140" s="2922"/>
      <c r="BX140" s="2923"/>
      <c r="BY140" s="748"/>
      <c r="BZ140" s="748"/>
      <c r="CA140" s="748"/>
      <c r="CB140" s="748"/>
      <c r="CC140" s="748"/>
      <c r="CD140" s="748"/>
      <c r="CE140" s="748"/>
      <c r="CF140" s="748"/>
      <c r="CG140" s="748"/>
      <c r="CH140" s="748"/>
      <c r="CI140" s="748"/>
      <c r="CJ140" s="748"/>
      <c r="CK140" s="748"/>
      <c r="CL140" s="748"/>
      <c r="CM140" s="748"/>
      <c r="CN140" s="748"/>
      <c r="CO140" s="748"/>
      <c r="CP140" s="748"/>
      <c r="CQ140" s="748"/>
      <c r="CR140" s="748"/>
      <c r="CS140" s="748"/>
      <c r="CT140" s="748"/>
      <c r="CU140" s="748"/>
      <c r="CV140" s="748"/>
      <c r="CW140" s="748"/>
      <c r="CX140" s="748"/>
      <c r="CY140" s="748"/>
      <c r="CZ140" s="748"/>
      <c r="DA140" s="748"/>
      <c r="DB140" s="748"/>
      <c r="DC140" s="748"/>
      <c r="DD140" s="748"/>
      <c r="DE140" s="748"/>
      <c r="DF140" s="748"/>
    </row>
    <row r="141" spans="2:110" ht="31.5" customHeight="1" x14ac:dyDescent="0.25">
      <c r="B141" s="2894" t="s">
        <v>914</v>
      </c>
      <c r="C141" s="2894"/>
      <c r="D141" s="2894"/>
      <c r="E141" s="2894"/>
      <c r="F141" s="2894"/>
      <c r="G141" s="2894"/>
      <c r="H141" s="2894"/>
      <c r="I141" s="2894"/>
      <c r="J141" s="2894"/>
      <c r="K141" s="2894"/>
      <c r="L141" s="2894"/>
      <c r="M141" s="2894"/>
      <c r="N141" s="2894"/>
      <c r="O141" s="2894"/>
      <c r="P141" s="2894"/>
      <c r="Q141" s="2894"/>
      <c r="R141" s="2894"/>
      <c r="S141" s="2894"/>
      <c r="T141" s="2894"/>
      <c r="U141" s="2894"/>
      <c r="V141" s="2894"/>
      <c r="W141" s="2894"/>
      <c r="X141" s="2894"/>
      <c r="Y141" s="2894"/>
      <c r="Z141" s="2894"/>
      <c r="AA141" s="2894"/>
      <c r="AB141" s="2894"/>
      <c r="AC141" s="2894"/>
      <c r="AD141" s="2894"/>
      <c r="AE141" s="2894"/>
      <c r="AF141" s="2894"/>
      <c r="AG141" s="2894"/>
      <c r="AH141" s="2894"/>
      <c r="AI141" s="2894"/>
      <c r="AJ141" s="2894"/>
      <c r="AK141" s="2894"/>
      <c r="AL141" s="2921" t="s">
        <v>984</v>
      </c>
      <c r="AM141" s="2922"/>
      <c r="AN141" s="2922"/>
      <c r="AO141" s="2922"/>
      <c r="AP141" s="2922"/>
      <c r="AQ141" s="2922"/>
      <c r="AR141" s="2922"/>
      <c r="AS141" s="2922"/>
      <c r="AT141" s="2922"/>
      <c r="AU141" s="2922"/>
      <c r="AV141" s="2922"/>
      <c r="AW141" s="2922"/>
      <c r="AX141" s="2922"/>
      <c r="AY141" s="2922"/>
      <c r="AZ141" s="2922"/>
      <c r="BA141" s="2922"/>
      <c r="BB141" s="2922"/>
      <c r="BC141" s="2922"/>
      <c r="BD141" s="2922"/>
      <c r="BE141" s="2922"/>
      <c r="BF141" s="2922"/>
      <c r="BG141" s="2922"/>
      <c r="BH141" s="2922"/>
      <c r="BI141" s="2922"/>
      <c r="BJ141" s="2922"/>
      <c r="BK141" s="2922"/>
      <c r="BL141" s="2922"/>
      <c r="BM141" s="2922"/>
      <c r="BN141" s="2922"/>
      <c r="BO141" s="2922"/>
      <c r="BP141" s="2922"/>
      <c r="BQ141" s="2922"/>
      <c r="BR141" s="2922"/>
      <c r="BS141" s="2922"/>
      <c r="BT141" s="2922"/>
      <c r="BU141" s="2922"/>
      <c r="BV141" s="2922"/>
      <c r="BW141" s="2922"/>
      <c r="BX141" s="2923"/>
      <c r="BY141" s="748"/>
      <c r="BZ141" s="748"/>
      <c r="CA141" s="748"/>
      <c r="CB141" s="748"/>
      <c r="CC141" s="748"/>
      <c r="CD141" s="748"/>
      <c r="CE141" s="748"/>
      <c r="CF141" s="748"/>
      <c r="CG141" s="748"/>
      <c r="CH141" s="748"/>
      <c r="CI141" s="748"/>
      <c r="CJ141" s="748"/>
      <c r="CK141" s="748"/>
      <c r="CL141" s="748"/>
      <c r="CM141" s="748"/>
      <c r="CN141" s="748"/>
      <c r="CO141" s="748"/>
      <c r="CP141" s="748"/>
      <c r="CQ141" s="748"/>
      <c r="CR141" s="748"/>
      <c r="CS141" s="748"/>
      <c r="CT141" s="748"/>
      <c r="CU141" s="748"/>
      <c r="CV141" s="748"/>
      <c r="CW141" s="748"/>
      <c r="CX141" s="748"/>
      <c r="CY141" s="748"/>
      <c r="CZ141" s="748"/>
      <c r="DA141" s="748"/>
      <c r="DB141" s="748"/>
      <c r="DC141" s="748"/>
      <c r="DD141" s="748"/>
      <c r="DE141" s="748"/>
      <c r="DF141" s="748"/>
    </row>
    <row r="142" spans="2:110" ht="27" customHeight="1" x14ac:dyDescent="0.25">
      <c r="B142" s="2894" t="s">
        <v>915</v>
      </c>
      <c r="C142" s="2894"/>
      <c r="D142" s="2894"/>
      <c r="E142" s="2894"/>
      <c r="F142" s="2894"/>
      <c r="G142" s="2894"/>
      <c r="H142" s="2894"/>
      <c r="I142" s="2894"/>
      <c r="J142" s="2894"/>
      <c r="K142" s="2894"/>
      <c r="L142" s="2894"/>
      <c r="M142" s="2894"/>
      <c r="N142" s="2894"/>
      <c r="O142" s="2894"/>
      <c r="P142" s="2894"/>
      <c r="Q142" s="2894"/>
      <c r="R142" s="2894"/>
      <c r="S142" s="2894"/>
      <c r="T142" s="2894"/>
      <c r="U142" s="2894"/>
      <c r="V142" s="2894"/>
      <c r="W142" s="2894"/>
      <c r="X142" s="2894"/>
      <c r="Y142" s="2894"/>
      <c r="Z142" s="2894"/>
      <c r="AA142" s="2894"/>
      <c r="AB142" s="2894"/>
      <c r="AC142" s="2894"/>
      <c r="AD142" s="2894"/>
      <c r="AE142" s="2894"/>
      <c r="AF142" s="2894"/>
      <c r="AG142" s="2894"/>
      <c r="AH142" s="2894"/>
      <c r="AI142" s="2894"/>
      <c r="AJ142" s="2894"/>
      <c r="AK142" s="2894"/>
      <c r="AL142" s="2921" t="s">
        <v>977</v>
      </c>
      <c r="AM142" s="2922"/>
      <c r="AN142" s="2922"/>
      <c r="AO142" s="2922"/>
      <c r="AP142" s="2922"/>
      <c r="AQ142" s="2922"/>
      <c r="AR142" s="2922"/>
      <c r="AS142" s="2922"/>
      <c r="AT142" s="2922"/>
      <c r="AU142" s="2922"/>
      <c r="AV142" s="2922"/>
      <c r="AW142" s="2922"/>
      <c r="AX142" s="2922"/>
      <c r="AY142" s="2922"/>
      <c r="AZ142" s="2922"/>
      <c r="BA142" s="2922"/>
      <c r="BB142" s="2922"/>
      <c r="BC142" s="2922"/>
      <c r="BD142" s="2922"/>
      <c r="BE142" s="2922"/>
      <c r="BF142" s="2922"/>
      <c r="BG142" s="2922"/>
      <c r="BH142" s="2922"/>
      <c r="BI142" s="2922"/>
      <c r="BJ142" s="2922"/>
      <c r="BK142" s="2922"/>
      <c r="BL142" s="2922"/>
      <c r="BM142" s="2922"/>
      <c r="BN142" s="2922"/>
      <c r="BO142" s="2922"/>
      <c r="BP142" s="2922"/>
      <c r="BQ142" s="2922"/>
      <c r="BR142" s="2922"/>
      <c r="BS142" s="2922"/>
      <c r="BT142" s="2922"/>
      <c r="BU142" s="2922"/>
      <c r="BV142" s="2922"/>
      <c r="BW142" s="2922"/>
      <c r="BX142" s="2923"/>
      <c r="BY142" s="748"/>
      <c r="BZ142" s="748"/>
      <c r="CA142" s="748"/>
      <c r="CB142" s="748"/>
      <c r="CC142" s="748"/>
      <c r="CD142" s="748"/>
      <c r="CE142" s="748"/>
      <c r="CF142" s="748"/>
      <c r="CG142" s="748"/>
      <c r="CH142" s="748"/>
      <c r="CI142" s="748"/>
      <c r="CJ142" s="748"/>
      <c r="CK142" s="748"/>
      <c r="CL142" s="748"/>
      <c r="CM142" s="748"/>
      <c r="CN142" s="748"/>
      <c r="CO142" s="748"/>
      <c r="CP142" s="748"/>
      <c r="CQ142" s="748"/>
      <c r="CR142" s="748"/>
      <c r="CS142" s="748"/>
      <c r="CT142" s="748"/>
      <c r="CU142" s="748"/>
      <c r="CV142" s="748"/>
      <c r="CW142" s="748"/>
      <c r="CX142" s="748"/>
      <c r="CY142" s="748"/>
      <c r="CZ142" s="748"/>
      <c r="DA142" s="748"/>
      <c r="DB142" s="748"/>
      <c r="DC142" s="748"/>
      <c r="DD142" s="748"/>
      <c r="DE142" s="748"/>
      <c r="DF142" s="748"/>
    </row>
    <row r="143" spans="2:110" ht="62.25" customHeight="1" x14ac:dyDescent="0.25">
      <c r="B143" s="2894" t="s">
        <v>896</v>
      </c>
      <c r="C143" s="2894"/>
      <c r="D143" s="2894"/>
      <c r="E143" s="2894"/>
      <c r="F143" s="2894"/>
      <c r="G143" s="2894"/>
      <c r="H143" s="2894"/>
      <c r="I143" s="2894"/>
      <c r="J143" s="2894"/>
      <c r="K143" s="2894"/>
      <c r="L143" s="2894"/>
      <c r="M143" s="2894"/>
      <c r="N143" s="2894"/>
      <c r="O143" s="2894"/>
      <c r="P143" s="2894"/>
      <c r="Q143" s="2894"/>
      <c r="R143" s="2894"/>
      <c r="S143" s="2894"/>
      <c r="T143" s="2894"/>
      <c r="U143" s="2894"/>
      <c r="V143" s="2894"/>
      <c r="W143" s="2894"/>
      <c r="X143" s="2894"/>
      <c r="Y143" s="2894"/>
      <c r="Z143" s="2894"/>
      <c r="AA143" s="2894"/>
      <c r="AB143" s="2894"/>
      <c r="AC143" s="2894"/>
      <c r="AD143" s="2894"/>
      <c r="AE143" s="2894"/>
      <c r="AF143" s="2894"/>
      <c r="AG143" s="2894"/>
      <c r="AH143" s="2894"/>
      <c r="AI143" s="2894"/>
      <c r="AJ143" s="2894"/>
      <c r="AK143" s="2894"/>
      <c r="AL143" s="1865" t="s">
        <v>3577</v>
      </c>
      <c r="AM143" s="2884"/>
      <c r="AN143" s="2884"/>
      <c r="AO143" s="2884"/>
      <c r="AP143" s="2884"/>
      <c r="AQ143" s="2884"/>
      <c r="AR143" s="2884"/>
      <c r="AS143" s="2884"/>
      <c r="AT143" s="2884"/>
      <c r="AU143" s="2884"/>
      <c r="AV143" s="2884"/>
      <c r="AW143" s="2884"/>
      <c r="AX143" s="2884"/>
      <c r="AY143" s="2884"/>
      <c r="AZ143" s="2884"/>
      <c r="BA143" s="2884"/>
      <c r="BB143" s="2884"/>
      <c r="BC143" s="2884"/>
      <c r="BD143" s="2884"/>
      <c r="BE143" s="2884"/>
      <c r="BF143" s="2884"/>
      <c r="BG143" s="2884"/>
      <c r="BH143" s="2884"/>
      <c r="BI143" s="2884"/>
      <c r="BJ143" s="2884"/>
      <c r="BK143" s="2884"/>
      <c r="BL143" s="2884"/>
      <c r="BM143" s="2884"/>
      <c r="BN143" s="2884"/>
      <c r="BO143" s="2884"/>
      <c r="BP143" s="2884"/>
      <c r="BQ143" s="2884"/>
      <c r="BR143" s="2884"/>
      <c r="BS143" s="2884"/>
      <c r="BT143" s="2884"/>
      <c r="BU143" s="2884"/>
      <c r="BV143" s="2884"/>
      <c r="BW143" s="2884"/>
      <c r="BX143" s="2884"/>
      <c r="BY143" s="748"/>
      <c r="BZ143" s="748"/>
      <c r="CA143" s="748"/>
      <c r="CB143" s="748"/>
      <c r="CC143" s="748"/>
      <c r="CD143" s="748"/>
      <c r="CE143" s="748"/>
      <c r="CF143" s="748"/>
      <c r="CG143" s="748"/>
      <c r="CH143" s="748"/>
      <c r="CI143" s="748"/>
      <c r="CJ143" s="748"/>
      <c r="CK143" s="748"/>
      <c r="CL143" s="748"/>
      <c r="CM143" s="748"/>
      <c r="CN143" s="748"/>
      <c r="CO143" s="748"/>
      <c r="CP143" s="748"/>
      <c r="CQ143" s="748"/>
      <c r="CR143" s="748"/>
      <c r="CS143" s="748"/>
      <c r="CT143" s="748"/>
      <c r="CU143" s="748"/>
      <c r="CV143" s="748"/>
      <c r="CW143" s="748"/>
      <c r="CX143" s="748"/>
      <c r="CY143" s="748"/>
      <c r="CZ143" s="748"/>
      <c r="DA143" s="748"/>
      <c r="DB143" s="748"/>
      <c r="DC143" s="748"/>
      <c r="DD143" s="748"/>
      <c r="DE143" s="748"/>
      <c r="DF143" s="748"/>
    </row>
    <row r="144" spans="2:110" ht="27" customHeight="1" x14ac:dyDescent="0.25">
      <c r="B144" s="2913" t="s">
        <v>1000</v>
      </c>
      <c r="C144" s="2913"/>
      <c r="D144" s="2913"/>
      <c r="E144" s="2913"/>
      <c r="F144" s="2913"/>
      <c r="G144" s="2913"/>
      <c r="H144" s="2913"/>
      <c r="I144" s="2913"/>
      <c r="J144" s="2913"/>
      <c r="K144" s="2913"/>
      <c r="L144" s="2913"/>
      <c r="M144" s="2913"/>
      <c r="N144" s="2913"/>
      <c r="O144" s="2913"/>
      <c r="P144" s="2913"/>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4" t="s">
        <v>1001</v>
      </c>
      <c r="AM144" s="2884"/>
      <c r="AN144" s="2884"/>
      <c r="AO144" s="2884"/>
      <c r="AP144" s="2884"/>
      <c r="AQ144" s="2884"/>
      <c r="AR144" s="2884"/>
      <c r="AS144" s="2884"/>
      <c r="AT144" s="2884"/>
      <c r="AU144" s="2884"/>
      <c r="AV144" s="2884"/>
      <c r="AW144" s="2884"/>
      <c r="AX144" s="2884"/>
      <c r="AY144" s="2884"/>
      <c r="AZ144" s="2884"/>
      <c r="BA144" s="2884"/>
      <c r="BB144" s="2884"/>
      <c r="BC144" s="2884"/>
      <c r="BD144" s="2884"/>
      <c r="BE144" s="2884"/>
      <c r="BF144" s="2884"/>
      <c r="BG144" s="2884"/>
      <c r="BH144" s="2884"/>
      <c r="BI144" s="2884"/>
      <c r="BJ144" s="2884"/>
      <c r="BK144" s="2884"/>
      <c r="BL144" s="2884"/>
      <c r="BM144" s="2884"/>
      <c r="BN144" s="2884"/>
      <c r="BO144" s="2884"/>
      <c r="BP144" s="2884"/>
      <c r="BQ144" s="2884"/>
      <c r="BR144" s="2884"/>
      <c r="BS144" s="2884"/>
      <c r="BT144" s="2884"/>
      <c r="BU144" s="2884"/>
      <c r="BV144" s="2884"/>
      <c r="BW144" s="2884"/>
      <c r="BX144" s="2884"/>
      <c r="BY144" s="748"/>
      <c r="BZ144" s="748"/>
      <c r="CA144" s="748"/>
      <c r="CB144" s="748"/>
      <c r="CC144" s="748"/>
      <c r="CD144" s="748"/>
      <c r="CE144" s="748"/>
      <c r="CF144" s="748"/>
      <c r="CG144" s="748"/>
      <c r="CH144" s="748"/>
      <c r="CI144" s="748"/>
      <c r="CJ144" s="748"/>
      <c r="CK144" s="748"/>
      <c r="CL144" s="748"/>
      <c r="CM144" s="748"/>
      <c r="CN144" s="748"/>
      <c r="CO144" s="748"/>
      <c r="CP144" s="748"/>
      <c r="CQ144" s="748"/>
      <c r="CR144" s="748"/>
      <c r="CS144" s="748"/>
      <c r="CT144" s="748"/>
      <c r="CU144" s="748"/>
      <c r="CV144" s="748"/>
      <c r="CW144" s="748"/>
      <c r="CX144" s="748"/>
      <c r="CY144" s="748"/>
      <c r="CZ144" s="748"/>
      <c r="DA144" s="748"/>
      <c r="DB144" s="748"/>
      <c r="DC144" s="748"/>
      <c r="DD144" s="748"/>
      <c r="DE144" s="748"/>
      <c r="DF144" s="748"/>
    </row>
  </sheetData>
  <sheetProtection algorithmName="SHA-512" hashValue="LKzz/XCXmsFkspCv22LsXlzrPmHU06b5E2r7mdpbtATHp22pMUy3nkF1vi1v9v1a6r4L80pWOvjCVWb5rWm3UQ==" saltValue="yG3PT7TSUPCwnTQbx1w5KA==" spinCount="100000" sheet="1" objects="1" scenarios="1"/>
  <customSheetViews>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s>
  <hyperlinks>
    <hyperlink ref="DA10" location="Inhalt!A1" display="Zurück zum Inhaltsverzeichnis" xr:uid="{00000000-0004-0000-39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5"/>
  <dimension ref="B1:T97"/>
  <sheetViews>
    <sheetView showGridLines="0" zoomScaleSheetLayoutView="100" workbookViewId="0"/>
  </sheetViews>
  <sheetFormatPr defaultColWidth="9.140625" defaultRowHeight="15" x14ac:dyDescent="0.25"/>
  <cols>
    <col min="1" max="1" width="2.85546875" style="178" customWidth="1"/>
    <col min="2" max="3" width="10.7109375" style="178" customWidth="1"/>
    <col min="4" max="4" width="7.28515625" style="178" customWidth="1"/>
    <col min="5" max="5" width="9" style="178" customWidth="1"/>
    <col min="6" max="6" width="19.85546875" style="178" customWidth="1"/>
    <col min="7" max="13" width="10.7109375" style="178" customWidth="1"/>
    <col min="14" max="14" width="10.140625" style="178" bestFit="1" customWidth="1"/>
    <col min="15" max="17" width="9.140625" style="178"/>
    <col min="18" max="18" width="9.140625" style="178" customWidth="1"/>
    <col min="19" max="16384" width="9.140625" style="178"/>
  </cols>
  <sheetData>
    <row r="1" spans="2:19" ht="14.25" customHeight="1" x14ac:dyDescent="0.25">
      <c r="B1" s="48"/>
    </row>
    <row r="2" spans="2:19" s="23" customFormat="1" ht="15" customHeight="1" x14ac:dyDescent="0.3">
      <c r="B2" s="5"/>
      <c r="C2" s="6"/>
      <c r="D2" s="6"/>
      <c r="E2" s="6"/>
      <c r="F2" s="6"/>
      <c r="G2" s="6"/>
      <c r="H2" s="194"/>
      <c r="I2" s="194"/>
      <c r="J2" s="194"/>
      <c r="K2" s="194"/>
      <c r="N2" s="178"/>
      <c r="O2" s="178"/>
      <c r="P2" s="178"/>
      <c r="Q2" s="178"/>
      <c r="R2" s="178"/>
      <c r="S2" s="178"/>
    </row>
    <row r="3" spans="2:19" s="23" customFormat="1" ht="15" customHeight="1" x14ac:dyDescent="0.25">
      <c r="B3" s="78" t="s">
        <v>1243</v>
      </c>
      <c r="C3" s="93"/>
      <c r="D3" s="78"/>
      <c r="E3" s="93"/>
      <c r="F3" s="78"/>
      <c r="G3" s="78"/>
      <c r="H3" s="78"/>
      <c r="I3" s="93"/>
      <c r="J3" s="93"/>
      <c r="K3" s="93"/>
      <c r="N3" s="178"/>
      <c r="O3" s="178"/>
      <c r="P3" s="178"/>
      <c r="Q3" s="178"/>
      <c r="R3" s="178"/>
      <c r="S3" s="178"/>
    </row>
    <row r="4" spans="2:19" s="23" customFormat="1" ht="18" x14ac:dyDescent="0.25">
      <c r="B4" s="353" t="s">
        <v>725</v>
      </c>
      <c r="C4" s="93"/>
      <c r="D4" s="78"/>
      <c r="E4" s="78"/>
      <c r="F4" s="93"/>
      <c r="G4" s="93"/>
      <c r="H4" s="93"/>
      <c r="I4" s="93"/>
      <c r="J4" s="93"/>
      <c r="K4" s="190"/>
      <c r="N4" s="178"/>
      <c r="O4" s="178"/>
      <c r="P4" s="178"/>
      <c r="Q4" s="178"/>
      <c r="R4" s="178"/>
      <c r="S4" s="178"/>
    </row>
    <row r="5" spans="2:19" s="23" customFormat="1" ht="15.75" x14ac:dyDescent="0.25">
      <c r="B5" s="8"/>
      <c r="C5" s="93"/>
      <c r="D5" s="8"/>
      <c r="E5" s="8"/>
      <c r="F5" s="93"/>
      <c r="G5" s="93"/>
      <c r="H5" s="93"/>
      <c r="I5" s="93"/>
      <c r="J5" s="93"/>
      <c r="K5" s="190"/>
    </row>
    <row r="6" spans="2:19" s="23" customFormat="1" ht="15" customHeight="1" x14ac:dyDescent="0.25">
      <c r="B6" s="93"/>
      <c r="C6" s="93"/>
      <c r="D6" s="8"/>
      <c r="E6" s="8"/>
      <c r="F6" s="93"/>
      <c r="G6" s="93"/>
      <c r="H6" s="93"/>
      <c r="I6" s="93"/>
      <c r="J6" s="93"/>
      <c r="K6" s="288"/>
      <c r="L6" s="177"/>
      <c r="M6" s="177"/>
    </row>
    <row r="7" spans="2:19" s="23" customFormat="1" ht="15.75" x14ac:dyDescent="0.25">
      <c r="B7" s="268" t="s">
        <v>951</v>
      </c>
      <c r="C7" s="274"/>
      <c r="D7" s="268"/>
      <c r="E7" s="268"/>
      <c r="F7" s="274"/>
      <c r="G7" s="274"/>
      <c r="H7" s="108"/>
      <c r="I7" s="108"/>
      <c r="J7" s="108"/>
      <c r="K7" s="339"/>
      <c r="L7" s="177"/>
      <c r="M7" s="177"/>
    </row>
    <row r="8" spans="2:19" s="23" customFormat="1" ht="15.75" x14ac:dyDescent="0.25">
      <c r="B8" s="1847" t="s">
        <v>3578</v>
      </c>
      <c r="C8" s="96"/>
      <c r="D8" s="268"/>
      <c r="E8" s="268"/>
      <c r="F8" s="96"/>
      <c r="G8" s="93"/>
      <c r="H8" s="93"/>
      <c r="I8" s="8"/>
      <c r="J8" s="8"/>
      <c r="K8" s="339" t="str">
        <f>Inhalt!$C$7</f>
        <v>V. OncoBox: L1.1.1 (211126)</v>
      </c>
      <c r="L8" s="177"/>
      <c r="M8" s="177"/>
    </row>
    <row r="9" spans="2:19" s="23" customFormat="1" ht="15.75" x14ac:dyDescent="0.25">
      <c r="C9" s="93"/>
      <c r="D9" s="93"/>
      <c r="E9" s="93"/>
      <c r="G9" s="93"/>
      <c r="H9" s="93"/>
      <c r="I9" s="8"/>
      <c r="J9" s="8"/>
      <c r="K9" s="339" t="str">
        <f>Inhalt!$C$8</f>
        <v>V. Spezifikation: L1.1.1 (211126)</v>
      </c>
      <c r="L9" s="177"/>
      <c r="M9" s="177"/>
    </row>
    <row r="10" spans="2:19" s="23" customFormat="1" ht="30.75" customHeight="1" x14ac:dyDescent="0.25">
      <c r="C10" s="93"/>
      <c r="D10" s="93"/>
      <c r="E10" s="93"/>
      <c r="F10" s="93"/>
      <c r="G10" s="93"/>
      <c r="H10" s="93"/>
      <c r="I10" s="93"/>
      <c r="J10" s="93"/>
      <c r="K10" s="2277" t="s">
        <v>1744</v>
      </c>
      <c r="L10" s="2278"/>
      <c r="M10" s="2278"/>
    </row>
    <row r="11" spans="2:19" s="23" customFormat="1" x14ac:dyDescent="0.25">
      <c r="D11" s="103"/>
      <c r="E11" s="103"/>
      <c r="F11" s="103"/>
      <c r="G11" s="103"/>
      <c r="H11" s="103"/>
      <c r="I11" s="177"/>
      <c r="J11" s="177"/>
      <c r="L11" s="177"/>
      <c r="M11" s="177"/>
    </row>
    <row r="12" spans="2:19" s="23" customFormat="1" x14ac:dyDescent="0.25">
      <c r="B12" s="179"/>
      <c r="D12" s="103"/>
      <c r="E12" s="103"/>
      <c r="F12" s="103"/>
      <c r="G12" s="103"/>
      <c r="H12" s="103"/>
      <c r="I12" s="177"/>
      <c r="J12" s="177"/>
      <c r="K12" s="177"/>
      <c r="L12" s="177"/>
      <c r="M12" s="177"/>
    </row>
    <row r="13" spans="2:19" ht="23.25" customHeight="1" x14ac:dyDescent="0.25"/>
    <row r="14" spans="2:19" ht="21.6" customHeight="1" x14ac:dyDescent="0.25">
      <c r="B14" s="55" t="s">
        <v>3553</v>
      </c>
      <c r="C14" s="50"/>
      <c r="D14" s="51"/>
      <c r="E14" s="52"/>
      <c r="F14" s="52"/>
      <c r="G14" s="52"/>
      <c r="H14" s="53"/>
      <c r="I14" s="53"/>
      <c r="J14" s="53"/>
      <c r="K14" s="53"/>
      <c r="L14" s="53"/>
      <c r="M14" s="15"/>
    </row>
    <row r="15" spans="2:19" s="666" customFormat="1" ht="14.25" customHeight="1" x14ac:dyDescent="0.25">
      <c r="B15" s="2893" t="s">
        <v>939</v>
      </c>
      <c r="C15" s="2893"/>
      <c r="D15" s="2893"/>
      <c r="E15" s="2893"/>
      <c r="F15" s="608" t="s">
        <v>930</v>
      </c>
      <c r="G15" s="607"/>
      <c r="H15" s="2893" t="s">
        <v>931</v>
      </c>
      <c r="I15" s="2894"/>
      <c r="J15" s="2894"/>
      <c r="K15" s="2894"/>
      <c r="L15" s="2894"/>
      <c r="M15" s="2894"/>
    </row>
    <row r="16" spans="2:19" s="666" customFormat="1" ht="67.900000000000006" customHeight="1" x14ac:dyDescent="0.25">
      <c r="B16" s="2995" t="s">
        <v>1089</v>
      </c>
      <c r="C16" s="2995"/>
      <c r="D16" s="2995"/>
      <c r="E16" s="2995"/>
      <c r="F16" s="716" t="s">
        <v>3552</v>
      </c>
      <c r="G16" s="928">
        <v>11</v>
      </c>
      <c r="H16" s="2995" t="s">
        <v>932</v>
      </c>
      <c r="I16" s="2994"/>
      <c r="J16" s="2994"/>
      <c r="K16" s="2994"/>
      <c r="L16" s="2994"/>
      <c r="M16" s="2994"/>
    </row>
    <row r="17" spans="2:13" s="666" customFormat="1" ht="37.5" customHeight="1" x14ac:dyDescent="0.25">
      <c r="B17" s="2994" t="s">
        <v>935</v>
      </c>
      <c r="C17" s="2994"/>
      <c r="D17" s="2994"/>
      <c r="E17" s="2994"/>
      <c r="F17" s="716" t="s">
        <v>3554</v>
      </c>
      <c r="G17" s="928">
        <v>0</v>
      </c>
      <c r="H17" s="2995" t="s">
        <v>3579</v>
      </c>
      <c r="I17" s="2994"/>
      <c r="J17" s="2994"/>
      <c r="K17" s="2994"/>
      <c r="L17" s="2994"/>
      <c r="M17" s="2994"/>
    </row>
    <row r="18" spans="2:13" s="666" customFormat="1" ht="37.5" customHeight="1" x14ac:dyDescent="0.25">
      <c r="B18" s="2994" t="s">
        <v>927</v>
      </c>
      <c r="C18" s="2994"/>
      <c r="D18" s="2994"/>
      <c r="E18" s="2994"/>
      <c r="F18" s="1062" t="s">
        <v>936</v>
      </c>
      <c r="G18" s="928">
        <v>0</v>
      </c>
      <c r="H18" s="2995" t="s">
        <v>3580</v>
      </c>
      <c r="I18" s="2995"/>
      <c r="J18" s="2995"/>
      <c r="K18" s="2995"/>
      <c r="L18" s="2995"/>
      <c r="M18" s="2995"/>
    </row>
    <row r="19" spans="2:13" s="666" customFormat="1" ht="17.25" customHeight="1" x14ac:dyDescent="0.25">
      <c r="B19" s="2994" t="s">
        <v>3557</v>
      </c>
      <c r="C19" s="2994"/>
      <c r="D19" s="2994"/>
      <c r="E19" s="2994"/>
      <c r="F19" s="1063" t="s">
        <v>934</v>
      </c>
      <c r="G19" s="928">
        <v>0</v>
      </c>
      <c r="H19" s="2995" t="s">
        <v>937</v>
      </c>
      <c r="I19" s="2994"/>
      <c r="J19" s="2994"/>
      <c r="K19" s="2994"/>
      <c r="L19" s="2994"/>
      <c r="M19" s="2994"/>
    </row>
    <row r="20" spans="2:13" s="666" customFormat="1" ht="36" customHeight="1" x14ac:dyDescent="0.25">
      <c r="B20" s="2995" t="s">
        <v>3581</v>
      </c>
      <c r="C20" s="2995"/>
      <c r="D20" s="2995"/>
      <c r="E20" s="2995"/>
      <c r="F20" s="1063" t="s">
        <v>933</v>
      </c>
      <c r="G20" s="928">
        <v>0</v>
      </c>
      <c r="H20" s="2995"/>
      <c r="I20" s="2994"/>
      <c r="J20" s="2994"/>
      <c r="K20" s="2994"/>
      <c r="L20" s="2994"/>
      <c r="M20" s="2994"/>
    </row>
    <row r="21" spans="2:13" s="666" customFormat="1" ht="34.5" customHeight="1" x14ac:dyDescent="0.25">
      <c r="B21" s="1865" t="s">
        <v>3582</v>
      </c>
      <c r="C21" s="2884"/>
      <c r="D21" s="2884"/>
      <c r="E21" s="2884"/>
      <c r="F21" s="535" t="s">
        <v>1218</v>
      </c>
      <c r="G21" s="928">
        <v>0</v>
      </c>
      <c r="H21" s="2994"/>
      <c r="I21" s="2994"/>
      <c r="J21" s="2994"/>
      <c r="K21" s="2994"/>
      <c r="L21" s="2994"/>
      <c r="M21" s="2994"/>
    </row>
    <row r="22" spans="2:13" s="666" customFormat="1" ht="48" customHeight="1" x14ac:dyDescent="0.25">
      <c r="B22" s="1865" t="s">
        <v>1102</v>
      </c>
      <c r="C22" s="1865"/>
      <c r="D22" s="1865"/>
      <c r="E22" s="1865"/>
      <c r="F22" s="716" t="s">
        <v>2660</v>
      </c>
      <c r="G22" s="928">
        <v>0</v>
      </c>
      <c r="H22" s="2995" t="s">
        <v>980</v>
      </c>
      <c r="I22" s="2994"/>
      <c r="J22" s="2994"/>
      <c r="K22" s="2994"/>
      <c r="L22" s="2994"/>
      <c r="M22" s="2994"/>
    </row>
    <row r="23" spans="2:13" s="666" customFormat="1" ht="43.5" customHeight="1" x14ac:dyDescent="0.25">
      <c r="B23" s="2992" t="s">
        <v>3560</v>
      </c>
      <c r="C23" s="2993"/>
      <c r="D23" s="2993"/>
      <c r="E23" s="2993"/>
      <c r="F23" s="1064"/>
      <c r="G23" s="1065">
        <f>G16-(SUM(G17:G22))</f>
        <v>11</v>
      </c>
      <c r="H23" s="2993"/>
      <c r="I23" s="2993"/>
      <c r="J23" s="2993"/>
      <c r="K23" s="2993"/>
      <c r="L23" s="2993"/>
      <c r="M23" s="2993"/>
    </row>
    <row r="24" spans="2:13" s="336" customFormat="1" x14ac:dyDescent="0.25">
      <c r="B24" s="351"/>
      <c r="C24" s="351"/>
      <c r="D24" s="351"/>
      <c r="E24" s="450"/>
      <c r="F24" s="450"/>
      <c r="G24" s="450"/>
      <c r="H24" s="450"/>
      <c r="I24" s="450"/>
      <c r="J24" s="450"/>
      <c r="K24" s="450"/>
      <c r="L24" s="450"/>
      <c r="M24" s="450"/>
    </row>
    <row r="25" spans="2:13" s="610" customFormat="1" x14ac:dyDescent="0.25">
      <c r="B25" s="625"/>
      <c r="C25" s="625"/>
      <c r="D25" s="625"/>
      <c r="E25" s="617"/>
      <c r="F25" s="617"/>
      <c r="G25" s="617"/>
      <c r="H25" s="617"/>
      <c r="I25" s="617"/>
      <c r="J25" s="617"/>
      <c r="K25" s="617"/>
      <c r="L25" s="617"/>
      <c r="M25" s="617"/>
    </row>
    <row r="26" spans="2:13" s="610" customFormat="1" ht="29.25" customHeight="1" x14ac:dyDescent="0.25">
      <c r="B26" s="625"/>
      <c r="C26" s="625"/>
      <c r="D26" s="625"/>
      <c r="E26" s="617"/>
      <c r="F26" s="617"/>
      <c r="G26" s="617"/>
      <c r="H26" s="617"/>
      <c r="I26" s="617"/>
      <c r="J26" s="617"/>
      <c r="K26" s="617"/>
      <c r="L26" s="617"/>
      <c r="M26" s="617"/>
    </row>
    <row r="27" spans="2:13" s="610" customFormat="1" ht="27.75" customHeight="1" x14ac:dyDescent="0.25">
      <c r="B27" s="625"/>
      <c r="C27" s="625"/>
      <c r="D27" s="625"/>
      <c r="E27" s="617"/>
      <c r="F27" s="617"/>
      <c r="G27" s="617"/>
      <c r="H27" s="617"/>
      <c r="I27" s="617"/>
      <c r="J27" s="617"/>
      <c r="K27" s="617"/>
      <c r="L27" s="617"/>
      <c r="M27" s="617"/>
    </row>
    <row r="28" spans="2:13" s="610" customFormat="1" ht="21" customHeight="1" x14ac:dyDescent="0.25">
      <c r="B28" s="625"/>
      <c r="C28" s="625"/>
      <c r="D28" s="625"/>
      <c r="E28" s="617"/>
      <c r="F28" s="617"/>
      <c r="G28" s="617"/>
      <c r="H28" s="617"/>
      <c r="I28" s="617"/>
      <c r="J28" s="617"/>
      <c r="K28" s="617"/>
      <c r="L28" s="617"/>
      <c r="M28" s="617"/>
    </row>
    <row r="29" spans="2:13" x14ac:dyDescent="0.25">
      <c r="B29" s="3007"/>
      <c r="C29" s="3007"/>
      <c r="D29" s="3007"/>
      <c r="E29" s="3007"/>
      <c r="F29" s="3007"/>
      <c r="G29" s="3007"/>
      <c r="H29" s="3007"/>
      <c r="I29" s="3007"/>
      <c r="J29" s="3007"/>
      <c r="K29" s="3007"/>
      <c r="L29" s="3007"/>
      <c r="M29" s="3007"/>
    </row>
    <row r="30" spans="2:13" x14ac:dyDescent="0.25">
      <c r="B30" s="56" t="s">
        <v>3561</v>
      </c>
      <c r="C30" s="289"/>
      <c r="D30" s="289"/>
      <c r="E30" s="289"/>
      <c r="F30" s="289"/>
      <c r="G30" s="289"/>
      <c r="H30" s="289"/>
      <c r="I30" s="289"/>
      <c r="J30" s="289"/>
      <c r="K30" s="289"/>
      <c r="L30" s="289"/>
      <c r="M30" s="289"/>
    </row>
    <row r="31" spans="2:13" ht="69.75" customHeight="1" x14ac:dyDescent="0.25">
      <c r="B31" s="2888" t="s">
        <v>273</v>
      </c>
      <c r="C31" s="2879"/>
      <c r="D31" s="2879"/>
      <c r="E31" s="2879"/>
      <c r="F31" s="3001" t="s">
        <v>3583</v>
      </c>
      <c r="G31" s="3002"/>
      <c r="H31" s="3002"/>
      <c r="I31" s="3002"/>
      <c r="J31" s="3002"/>
      <c r="K31" s="3002"/>
      <c r="L31" s="3002"/>
      <c r="M31" s="3002"/>
    </row>
    <row r="32" spans="2:13" ht="36" customHeight="1" x14ac:dyDescent="0.25">
      <c r="B32" s="3003" t="s">
        <v>3584</v>
      </c>
      <c r="C32" s="3004"/>
      <c r="D32" s="3004"/>
      <c r="E32" s="3004"/>
      <c r="F32" s="3005" t="s">
        <v>945</v>
      </c>
      <c r="G32" s="3006"/>
      <c r="H32" s="3006"/>
      <c r="I32" s="3006"/>
      <c r="J32" s="3006"/>
      <c r="K32" s="3006"/>
      <c r="L32" s="3006"/>
      <c r="M32" s="3006"/>
    </row>
    <row r="33" spans="2:20" ht="60" customHeight="1" x14ac:dyDescent="0.25">
      <c r="B33" s="2882" t="s">
        <v>3585</v>
      </c>
      <c r="C33" s="2883"/>
      <c r="D33" s="2883"/>
      <c r="E33" s="2883"/>
      <c r="F33" s="3013" t="s">
        <v>973</v>
      </c>
      <c r="G33" s="3006"/>
      <c r="H33" s="3006"/>
      <c r="I33" s="3006"/>
      <c r="J33" s="3006"/>
      <c r="K33" s="3006"/>
      <c r="L33" s="3006"/>
      <c r="M33" s="3006"/>
    </row>
    <row r="34" spans="2:20" ht="38.25" customHeight="1" x14ac:dyDescent="0.25">
      <c r="B34" s="3014" t="s">
        <v>3586</v>
      </c>
      <c r="C34" s="3015"/>
      <c r="D34" s="3015"/>
      <c r="E34" s="3015"/>
      <c r="F34" s="3016" t="s">
        <v>944</v>
      </c>
      <c r="G34" s="3006"/>
      <c r="H34" s="3006"/>
      <c r="I34" s="3006"/>
      <c r="J34" s="3006"/>
      <c r="K34" s="3006"/>
      <c r="L34" s="3006"/>
      <c r="M34" s="3006"/>
    </row>
    <row r="35" spans="2:20" ht="27" customHeight="1" x14ac:dyDescent="0.25">
      <c r="B35" s="2875" t="s">
        <v>3587</v>
      </c>
      <c r="C35" s="2876"/>
      <c r="D35" s="2876"/>
      <c r="E35" s="2876"/>
      <c r="F35" s="3017" t="s">
        <v>974</v>
      </c>
      <c r="G35" s="3006"/>
      <c r="H35" s="3006"/>
      <c r="I35" s="3006"/>
      <c r="J35" s="3006"/>
      <c r="K35" s="3006"/>
      <c r="L35" s="3006"/>
      <c r="M35" s="3006"/>
    </row>
    <row r="36" spans="2:20" ht="23.25" customHeight="1" x14ac:dyDescent="0.25">
      <c r="B36" s="3012"/>
      <c r="C36" s="3009"/>
      <c r="D36" s="3009"/>
      <c r="E36" s="3009"/>
      <c r="F36" s="3010"/>
      <c r="G36" s="3011"/>
      <c r="H36" s="3011"/>
      <c r="I36" s="3011"/>
      <c r="J36" s="3011"/>
      <c r="K36" s="3011"/>
      <c r="L36" s="3011"/>
      <c r="M36" s="3011"/>
    </row>
    <row r="37" spans="2:20" ht="35.25" customHeight="1" x14ac:dyDescent="0.25">
      <c r="B37" s="3008"/>
      <c r="C37" s="3009"/>
      <c r="D37" s="3009"/>
      <c r="E37" s="3009"/>
      <c r="F37" s="3010"/>
      <c r="G37" s="3011"/>
      <c r="H37" s="3011"/>
      <c r="I37" s="3011"/>
      <c r="J37" s="3011"/>
      <c r="K37" s="3011"/>
      <c r="L37" s="3011"/>
      <c r="M37" s="3011"/>
    </row>
    <row r="40" spans="2:20" ht="14.25" customHeight="1" x14ac:dyDescent="0.25">
      <c r="B40" s="23"/>
      <c r="C40" s="23"/>
      <c r="E40" s="312"/>
      <c r="F40" s="313"/>
      <c r="G40" s="937" t="s">
        <v>696</v>
      </c>
      <c r="H40" s="445"/>
      <c r="I40" s="314"/>
      <c r="J40" s="315"/>
      <c r="K40" s="46"/>
      <c r="L40" s="46"/>
      <c r="M40" s="46"/>
    </row>
    <row r="41" spans="2:20" ht="15" customHeight="1" x14ac:dyDescent="0.25">
      <c r="B41" s="2902"/>
      <c r="C41" s="2899" t="s">
        <v>261</v>
      </c>
      <c r="D41" s="2899" t="s">
        <v>3567</v>
      </c>
      <c r="E41" s="2905" t="s">
        <v>262</v>
      </c>
      <c r="F41" s="2905" t="s">
        <v>263</v>
      </c>
      <c r="G41" s="2316" t="s">
        <v>910</v>
      </c>
      <c r="H41" s="2898" t="s">
        <v>697</v>
      </c>
      <c r="I41" s="2898" t="s">
        <v>695</v>
      </c>
      <c r="J41" s="2898" t="s">
        <v>911</v>
      </c>
      <c r="K41" s="2899" t="s">
        <v>264</v>
      </c>
      <c r="L41" s="2899" t="s">
        <v>265</v>
      </c>
      <c r="M41" s="2910" t="s">
        <v>266</v>
      </c>
      <c r="N41" s="91"/>
      <c r="O41" s="91"/>
      <c r="P41" s="91"/>
      <c r="Q41" s="91"/>
      <c r="R41" s="91"/>
      <c r="S41" s="91"/>
      <c r="T41" s="91"/>
    </row>
    <row r="42" spans="2:20" ht="15" customHeight="1" x14ac:dyDescent="0.25">
      <c r="B42" s="2903"/>
      <c r="C42" s="2900"/>
      <c r="D42" s="2900"/>
      <c r="E42" s="2906"/>
      <c r="F42" s="2906"/>
      <c r="G42" s="2316"/>
      <c r="H42" s="2896"/>
      <c r="I42" s="2896"/>
      <c r="J42" s="2896"/>
      <c r="K42" s="2900"/>
      <c r="L42" s="2900"/>
      <c r="M42" s="2911"/>
      <c r="N42" s="91"/>
      <c r="O42" s="91"/>
      <c r="P42" s="91"/>
      <c r="Q42" s="91"/>
      <c r="R42" s="91"/>
      <c r="S42" s="91"/>
      <c r="T42" s="91"/>
    </row>
    <row r="43" spans="2:20" ht="25.5" customHeight="1" x14ac:dyDescent="0.25">
      <c r="B43" s="2904"/>
      <c r="C43" s="2901"/>
      <c r="D43" s="2901"/>
      <c r="E43" s="2433"/>
      <c r="F43" s="2433"/>
      <c r="G43" s="2316"/>
      <c r="H43" s="2897"/>
      <c r="I43" s="2897"/>
      <c r="J43" s="2897"/>
      <c r="K43" s="2901"/>
      <c r="L43" s="2901"/>
      <c r="M43" s="2912"/>
      <c r="N43" s="316"/>
      <c r="O43" s="316"/>
      <c r="P43" s="316"/>
      <c r="Q43" s="316"/>
      <c r="R43" s="316"/>
      <c r="S43" s="316"/>
      <c r="T43" s="91"/>
    </row>
    <row r="44" spans="2:20" x14ac:dyDescent="0.25">
      <c r="B44" s="317">
        <v>1</v>
      </c>
      <c r="C44" s="318">
        <v>39398</v>
      </c>
      <c r="D44" s="331" t="s">
        <v>47</v>
      </c>
      <c r="E44" s="310">
        <v>41219</v>
      </c>
      <c r="F44" s="62"/>
      <c r="G44" s="310">
        <v>41237</v>
      </c>
      <c r="H44" s="310">
        <v>41219</v>
      </c>
      <c r="I44" s="310">
        <v>41225</v>
      </c>
      <c r="J44" s="310"/>
      <c r="K44" s="321"/>
      <c r="L44" s="322">
        <v>1826</v>
      </c>
      <c r="M44" s="321">
        <v>1826</v>
      </c>
      <c r="N44" s="91"/>
      <c r="O44" s="91"/>
      <c r="P44" s="91"/>
      <c r="Q44" s="91"/>
      <c r="R44" s="91"/>
      <c r="S44" s="91"/>
      <c r="T44" s="91"/>
    </row>
    <row r="45" spans="2:20" x14ac:dyDescent="0.25">
      <c r="B45" s="317">
        <v>2</v>
      </c>
      <c r="C45" s="318">
        <v>39398</v>
      </c>
      <c r="D45" s="323" t="s">
        <v>909</v>
      </c>
      <c r="E45" s="324"/>
      <c r="F45" s="62"/>
      <c r="G45" s="310"/>
      <c r="H45" s="320">
        <v>41170</v>
      </c>
      <c r="I45" s="310">
        <v>41225</v>
      </c>
      <c r="J45" s="310"/>
      <c r="K45" s="938"/>
      <c r="L45" s="322">
        <v>1772</v>
      </c>
      <c r="M45" s="321">
        <v>1772</v>
      </c>
      <c r="N45" s="91"/>
      <c r="O45" s="91"/>
      <c r="P45" s="91"/>
      <c r="Q45" s="91"/>
      <c r="R45" s="91"/>
      <c r="S45" s="91"/>
      <c r="T45" s="91"/>
    </row>
    <row r="46" spans="2:20" x14ac:dyDescent="0.25">
      <c r="B46" s="317">
        <v>3</v>
      </c>
      <c r="C46" s="318">
        <v>39398</v>
      </c>
      <c r="D46" s="327" t="s">
        <v>22</v>
      </c>
      <c r="E46" s="328"/>
      <c r="F46" s="328"/>
      <c r="G46" s="320">
        <v>41193</v>
      </c>
      <c r="H46" s="320"/>
      <c r="I46" s="310">
        <v>41225</v>
      </c>
      <c r="J46" s="328"/>
      <c r="K46" s="586">
        <v>1795</v>
      </c>
      <c r="L46" s="329"/>
      <c r="M46" s="330">
        <v>1795</v>
      </c>
      <c r="N46" s="91"/>
      <c r="O46" s="91"/>
      <c r="P46" s="91"/>
      <c r="Q46" s="91"/>
      <c r="R46" s="91"/>
      <c r="S46" s="91"/>
      <c r="T46" s="91"/>
    </row>
    <row r="47" spans="2:20" x14ac:dyDescent="0.25">
      <c r="B47" s="317">
        <v>4</v>
      </c>
      <c r="C47" s="318">
        <v>39398</v>
      </c>
      <c r="D47" s="323" t="s">
        <v>909</v>
      </c>
      <c r="E47" s="62"/>
      <c r="F47" s="320">
        <v>41128</v>
      </c>
      <c r="G47" s="62"/>
      <c r="H47" s="320">
        <v>41128</v>
      </c>
      <c r="I47" s="310">
        <v>41225</v>
      </c>
      <c r="J47" s="310">
        <v>41256</v>
      </c>
      <c r="K47" s="939"/>
      <c r="L47" s="322">
        <v>1826</v>
      </c>
      <c r="M47" s="321">
        <v>1826</v>
      </c>
      <c r="N47" s="91"/>
      <c r="O47" s="91"/>
      <c r="P47" s="91"/>
      <c r="Q47" s="91"/>
      <c r="R47" s="91"/>
      <c r="S47" s="91"/>
      <c r="T47" s="91"/>
    </row>
    <row r="48" spans="2:20" x14ac:dyDescent="0.25">
      <c r="B48" s="317">
        <v>5</v>
      </c>
      <c r="C48" s="318">
        <v>39398</v>
      </c>
      <c r="D48" s="323" t="s">
        <v>909</v>
      </c>
      <c r="E48" s="591"/>
      <c r="F48" s="591"/>
      <c r="G48" s="591"/>
      <c r="H48" s="320">
        <v>40924</v>
      </c>
      <c r="I48" s="310">
        <v>41225</v>
      </c>
      <c r="J48" s="310">
        <v>41302</v>
      </c>
      <c r="K48" s="938"/>
      <c r="L48" s="322">
        <v>1826</v>
      </c>
      <c r="M48" s="321">
        <v>1826</v>
      </c>
      <c r="N48" s="91"/>
      <c r="O48" s="91"/>
      <c r="P48" s="91"/>
      <c r="Q48" s="91"/>
      <c r="R48" s="91"/>
      <c r="S48" s="91"/>
      <c r="T48" s="91"/>
    </row>
    <row r="49" spans="2:20" x14ac:dyDescent="0.25">
      <c r="B49" s="317">
        <v>6</v>
      </c>
      <c r="C49" s="318">
        <v>39398</v>
      </c>
      <c r="D49" s="331" t="s">
        <v>47</v>
      </c>
      <c r="E49" s="310"/>
      <c r="F49" s="62"/>
      <c r="G49" s="62"/>
      <c r="H49" s="320">
        <v>39736</v>
      </c>
      <c r="I49" s="310">
        <v>41225</v>
      </c>
      <c r="J49" s="310"/>
      <c r="K49" s="938"/>
      <c r="L49" s="322">
        <v>338</v>
      </c>
      <c r="M49" s="321">
        <v>338</v>
      </c>
      <c r="N49" s="91"/>
      <c r="O49" s="91"/>
      <c r="P49" s="91"/>
      <c r="Q49" s="91"/>
      <c r="R49" s="91"/>
      <c r="S49" s="91"/>
      <c r="T49" s="91"/>
    </row>
    <row r="50" spans="2:20" x14ac:dyDescent="0.25">
      <c r="B50" s="317">
        <v>7</v>
      </c>
      <c r="C50" s="318">
        <v>39398</v>
      </c>
      <c r="D50" s="331" t="s">
        <v>47</v>
      </c>
      <c r="E50" s="328"/>
      <c r="F50" s="328"/>
      <c r="G50" s="328"/>
      <c r="H50" s="320">
        <v>41219</v>
      </c>
      <c r="I50" s="310">
        <v>41225</v>
      </c>
      <c r="J50" s="328"/>
      <c r="K50" s="938"/>
      <c r="L50" s="322">
        <v>1821</v>
      </c>
      <c r="M50" s="325">
        <v>1821</v>
      </c>
      <c r="N50" s="91"/>
      <c r="O50" s="91"/>
      <c r="P50" s="91"/>
      <c r="Q50" s="91"/>
      <c r="R50" s="91"/>
      <c r="S50" s="91"/>
      <c r="T50" s="91"/>
    </row>
    <row r="51" spans="2:20" x14ac:dyDescent="0.25">
      <c r="B51" s="317">
        <v>8</v>
      </c>
      <c r="C51" s="318">
        <v>39398</v>
      </c>
      <c r="D51" s="323" t="s">
        <v>909</v>
      </c>
      <c r="E51" s="62"/>
      <c r="F51" s="62"/>
      <c r="G51" s="62"/>
      <c r="H51" s="320">
        <v>41029</v>
      </c>
      <c r="I51" s="310">
        <v>41225</v>
      </c>
      <c r="J51" s="310">
        <v>41226</v>
      </c>
      <c r="K51" s="938"/>
      <c r="L51" s="322">
        <v>1826</v>
      </c>
      <c r="M51" s="321">
        <v>1826</v>
      </c>
      <c r="N51" s="91"/>
      <c r="O51" s="91"/>
      <c r="P51" s="91"/>
      <c r="Q51" s="91"/>
      <c r="R51" s="91"/>
      <c r="S51" s="91"/>
      <c r="T51" s="91"/>
    </row>
    <row r="52" spans="2:20" x14ac:dyDescent="0.25">
      <c r="B52" s="317">
        <v>9</v>
      </c>
      <c r="C52" s="318">
        <v>39398</v>
      </c>
      <c r="D52" s="331" t="s">
        <v>47</v>
      </c>
      <c r="E52" s="328"/>
      <c r="F52" s="310"/>
      <c r="G52" s="310"/>
      <c r="H52" s="320">
        <v>40827</v>
      </c>
      <c r="I52" s="310">
        <v>41225</v>
      </c>
      <c r="J52" s="62"/>
      <c r="K52" s="938"/>
      <c r="L52" s="322">
        <v>1429</v>
      </c>
      <c r="M52" s="321">
        <v>1429</v>
      </c>
      <c r="N52" s="91"/>
      <c r="O52" s="91"/>
      <c r="P52" s="91"/>
      <c r="Q52" s="91"/>
      <c r="R52" s="91"/>
      <c r="S52" s="91"/>
      <c r="T52" s="91"/>
    </row>
    <row r="53" spans="2:20" x14ac:dyDescent="0.25">
      <c r="B53" s="317">
        <v>10</v>
      </c>
      <c r="C53" s="318">
        <v>39398</v>
      </c>
      <c r="D53" s="327" t="s">
        <v>22</v>
      </c>
      <c r="E53" s="591"/>
      <c r="F53" s="591"/>
      <c r="G53" s="320">
        <v>39603</v>
      </c>
      <c r="H53" s="321"/>
      <c r="I53" s="310">
        <v>41225</v>
      </c>
      <c r="J53" s="591"/>
      <c r="K53" s="586">
        <v>205</v>
      </c>
      <c r="L53" s="332"/>
      <c r="M53" s="321">
        <v>204</v>
      </c>
    </row>
    <row r="54" spans="2:20" x14ac:dyDescent="0.25">
      <c r="B54" s="317">
        <v>11</v>
      </c>
      <c r="C54" s="318">
        <v>39398</v>
      </c>
      <c r="D54" s="327" t="s">
        <v>22</v>
      </c>
      <c r="E54" s="62"/>
      <c r="F54" s="62"/>
      <c r="G54" s="310">
        <v>41013</v>
      </c>
      <c r="H54" s="320"/>
      <c r="I54" s="310">
        <v>41225</v>
      </c>
      <c r="J54" s="310"/>
      <c r="K54" s="586">
        <v>1615</v>
      </c>
      <c r="L54" s="321"/>
      <c r="M54" s="329">
        <v>1615</v>
      </c>
    </row>
    <row r="55" spans="2:20" x14ac:dyDescent="0.25">
      <c r="L55" s="333"/>
      <c r="M55" s="334"/>
    </row>
    <row r="56" spans="2:20" x14ac:dyDescent="0.25">
      <c r="B56" s="2895" t="s">
        <v>946</v>
      </c>
      <c r="C56" s="2895"/>
      <c r="D56" s="2895"/>
      <c r="E56" s="2895"/>
      <c r="F56" s="2895"/>
      <c r="G56" s="2895"/>
      <c r="H56" s="2895"/>
      <c r="I56" s="2895"/>
      <c r="J56" s="2895"/>
      <c r="K56" s="2895"/>
      <c r="L56" s="2895"/>
      <c r="M56" s="2895"/>
    </row>
    <row r="57" spans="2:20" x14ac:dyDescent="0.25">
      <c r="B57" s="2998" t="s">
        <v>3568</v>
      </c>
      <c r="C57" s="2998"/>
      <c r="D57" s="2998"/>
      <c r="E57" s="2998"/>
      <c r="F57" s="2998"/>
      <c r="G57" s="2998"/>
      <c r="H57" s="2998"/>
      <c r="I57" s="2998"/>
      <c r="J57" s="2998"/>
      <c r="K57" s="2998"/>
      <c r="L57" s="2998"/>
      <c r="M57" s="2998"/>
    </row>
    <row r="58" spans="2:20" ht="7.5" customHeight="1" x14ac:dyDescent="0.25">
      <c r="B58" s="57"/>
      <c r="C58" s="57"/>
      <c r="D58" s="57"/>
      <c r="E58" s="57"/>
      <c r="F58" s="57"/>
      <c r="G58" s="57"/>
      <c r="H58" s="57"/>
      <c r="I58" s="57"/>
      <c r="J58" s="57"/>
      <c r="K58" s="57"/>
      <c r="L58" s="57"/>
      <c r="M58" s="57"/>
    </row>
    <row r="59" spans="2:20" ht="13.5" customHeight="1" x14ac:dyDescent="0.25">
      <c r="B59" s="23"/>
      <c r="C59" s="23"/>
      <c r="E59" s="312"/>
      <c r="F59" s="313"/>
      <c r="G59" s="937" t="s">
        <v>696</v>
      </c>
      <c r="H59" s="445"/>
      <c r="I59" s="314"/>
      <c r="J59" s="315"/>
      <c r="K59" s="46"/>
      <c r="L59" s="46"/>
      <c r="M59" s="46"/>
    </row>
    <row r="60" spans="2:20" ht="15" customHeight="1" x14ac:dyDescent="0.25">
      <c r="B60" s="2902"/>
      <c r="C60" s="2899" t="s">
        <v>261</v>
      </c>
      <c r="D60" s="2899" t="s">
        <v>3567</v>
      </c>
      <c r="E60" s="2905" t="s">
        <v>262</v>
      </c>
      <c r="F60" s="2905" t="s">
        <v>263</v>
      </c>
      <c r="G60" s="2316" t="s">
        <v>910</v>
      </c>
      <c r="H60" s="2999" t="s">
        <v>697</v>
      </c>
      <c r="I60" s="2898" t="s">
        <v>695</v>
      </c>
      <c r="J60" s="2898" t="s">
        <v>698</v>
      </c>
      <c r="K60" s="2899" t="s">
        <v>264</v>
      </c>
      <c r="L60" s="2899" t="s">
        <v>265</v>
      </c>
      <c r="M60" s="2910" t="s">
        <v>266</v>
      </c>
    </row>
    <row r="61" spans="2:20" x14ac:dyDescent="0.25">
      <c r="B61" s="2903"/>
      <c r="C61" s="2900"/>
      <c r="D61" s="2900"/>
      <c r="E61" s="2906"/>
      <c r="F61" s="2906"/>
      <c r="G61" s="2316"/>
      <c r="H61" s="2885"/>
      <c r="I61" s="2896"/>
      <c r="J61" s="2896"/>
      <c r="K61" s="2900"/>
      <c r="L61" s="2900"/>
      <c r="M61" s="2911"/>
    </row>
    <row r="62" spans="2:20" ht="34.5" customHeight="1" x14ac:dyDescent="0.25">
      <c r="B62" s="2904"/>
      <c r="C62" s="2901"/>
      <c r="D62" s="2901"/>
      <c r="E62" s="2433"/>
      <c r="F62" s="2433"/>
      <c r="G62" s="2316"/>
      <c r="H62" s="3000"/>
      <c r="I62" s="2897"/>
      <c r="J62" s="2897"/>
      <c r="K62" s="2901"/>
      <c r="L62" s="2901"/>
      <c r="M62" s="2912"/>
    </row>
    <row r="63" spans="2:20" x14ac:dyDescent="0.25">
      <c r="B63" s="317">
        <v>10</v>
      </c>
      <c r="C63" s="318">
        <v>39398</v>
      </c>
      <c r="D63" s="327" t="s">
        <v>22</v>
      </c>
      <c r="E63" s="591"/>
      <c r="F63" s="591"/>
      <c r="G63" s="320">
        <v>39603</v>
      </c>
      <c r="H63" s="321"/>
      <c r="I63" s="310">
        <v>41225</v>
      </c>
      <c r="J63" s="591"/>
      <c r="K63" s="586">
        <v>205</v>
      </c>
      <c r="L63" s="332"/>
      <c r="M63" s="321">
        <v>204</v>
      </c>
    </row>
    <row r="64" spans="2:20" x14ac:dyDescent="0.25">
      <c r="B64" s="317">
        <v>6</v>
      </c>
      <c r="C64" s="318">
        <v>39398</v>
      </c>
      <c r="D64" s="331" t="s">
        <v>47</v>
      </c>
      <c r="E64" s="446"/>
      <c r="F64" s="62"/>
      <c r="G64" s="62"/>
      <c r="H64" s="320">
        <v>39736</v>
      </c>
      <c r="I64" s="310">
        <v>41225</v>
      </c>
      <c r="J64" s="310"/>
      <c r="K64" s="938"/>
      <c r="L64" s="322">
        <v>338</v>
      </c>
      <c r="M64" s="321">
        <v>338</v>
      </c>
    </row>
    <row r="65" spans="2:13" x14ac:dyDescent="0.25">
      <c r="B65" s="317">
        <v>9</v>
      </c>
      <c r="C65" s="318">
        <v>39398</v>
      </c>
      <c r="D65" s="331" t="s">
        <v>47</v>
      </c>
      <c r="E65" s="328"/>
      <c r="F65" s="310"/>
      <c r="G65" s="310"/>
      <c r="H65" s="320">
        <v>40827</v>
      </c>
      <c r="I65" s="310">
        <v>41225</v>
      </c>
      <c r="J65" s="62"/>
      <c r="K65" s="938"/>
      <c r="L65" s="322">
        <v>1429</v>
      </c>
      <c r="M65" s="321">
        <v>1429</v>
      </c>
    </row>
    <row r="66" spans="2:13" x14ac:dyDescent="0.25">
      <c r="B66" s="317">
        <v>11</v>
      </c>
      <c r="C66" s="318">
        <v>39398</v>
      </c>
      <c r="D66" s="327" t="s">
        <v>22</v>
      </c>
      <c r="E66" s="62"/>
      <c r="F66" s="62"/>
      <c r="G66" s="310">
        <v>41013</v>
      </c>
      <c r="H66" s="320"/>
      <c r="I66" s="310">
        <v>41225</v>
      </c>
      <c r="J66" s="310"/>
      <c r="K66" s="586">
        <v>1615</v>
      </c>
      <c r="L66" s="321"/>
      <c r="M66" s="329">
        <v>1615</v>
      </c>
    </row>
    <row r="67" spans="2:13" x14ac:dyDescent="0.25">
      <c r="B67" s="317">
        <v>2</v>
      </c>
      <c r="C67" s="318">
        <v>39398</v>
      </c>
      <c r="D67" s="323" t="s">
        <v>909</v>
      </c>
      <c r="E67" s="328"/>
      <c r="F67" s="62"/>
      <c r="G67" s="310"/>
      <c r="H67" s="320">
        <v>41170</v>
      </c>
      <c r="I67" s="310">
        <v>41225</v>
      </c>
      <c r="J67" s="310"/>
      <c r="K67" s="938"/>
      <c r="L67" s="322">
        <v>1772</v>
      </c>
      <c r="M67" s="321">
        <v>1772</v>
      </c>
    </row>
    <row r="68" spans="2:13" x14ac:dyDescent="0.25">
      <c r="B68" s="317">
        <v>3</v>
      </c>
      <c r="C68" s="318">
        <v>39398</v>
      </c>
      <c r="D68" s="327" t="s">
        <v>22</v>
      </c>
      <c r="E68" s="328"/>
      <c r="F68" s="328"/>
      <c r="G68" s="320">
        <v>41193</v>
      </c>
      <c r="H68" s="320"/>
      <c r="I68" s="310">
        <v>41225</v>
      </c>
      <c r="J68" s="328"/>
      <c r="K68" s="586">
        <v>1795</v>
      </c>
      <c r="L68" s="329"/>
      <c r="M68" s="330">
        <v>1795</v>
      </c>
    </row>
    <row r="69" spans="2:13" x14ac:dyDescent="0.25">
      <c r="B69" s="317">
        <v>7</v>
      </c>
      <c r="C69" s="318">
        <v>39398</v>
      </c>
      <c r="D69" s="331" t="s">
        <v>47</v>
      </c>
      <c r="E69" s="328"/>
      <c r="F69" s="328"/>
      <c r="G69" s="328"/>
      <c r="H69" s="320">
        <v>41219</v>
      </c>
      <c r="I69" s="310">
        <v>41225</v>
      </c>
      <c r="J69" s="328"/>
      <c r="K69" s="321"/>
      <c r="L69" s="322">
        <v>1821</v>
      </c>
      <c r="M69" s="325">
        <v>1821</v>
      </c>
    </row>
    <row r="70" spans="2:13" x14ac:dyDescent="0.25">
      <c r="B70" s="317">
        <v>8</v>
      </c>
      <c r="C70" s="318">
        <v>39398</v>
      </c>
      <c r="D70" s="323" t="s">
        <v>909</v>
      </c>
      <c r="E70" s="62"/>
      <c r="F70" s="62"/>
      <c r="G70" s="62"/>
      <c r="H70" s="320">
        <v>41029</v>
      </c>
      <c r="I70" s="310">
        <v>41225</v>
      </c>
      <c r="J70" s="310">
        <v>41226</v>
      </c>
      <c r="K70" s="321"/>
      <c r="L70" s="322">
        <v>1826</v>
      </c>
      <c r="M70" s="321">
        <v>1826</v>
      </c>
    </row>
    <row r="71" spans="2:13" x14ac:dyDescent="0.25">
      <c r="B71" s="317">
        <v>1</v>
      </c>
      <c r="C71" s="318">
        <v>39398</v>
      </c>
      <c r="D71" s="331" t="s">
        <v>47</v>
      </c>
      <c r="E71" s="310">
        <v>41219</v>
      </c>
      <c r="F71" s="62"/>
      <c r="G71" s="310">
        <v>41237</v>
      </c>
      <c r="H71" s="310">
        <v>41219</v>
      </c>
      <c r="I71" s="310">
        <v>41225</v>
      </c>
      <c r="J71" s="310"/>
      <c r="K71" s="321"/>
      <c r="L71" s="322">
        <v>1826</v>
      </c>
      <c r="M71" s="321">
        <v>1826</v>
      </c>
    </row>
    <row r="72" spans="2:13" x14ac:dyDescent="0.25">
      <c r="B72" s="317">
        <v>4</v>
      </c>
      <c r="C72" s="318">
        <v>39398</v>
      </c>
      <c r="D72" s="323" t="s">
        <v>909</v>
      </c>
      <c r="E72" s="62"/>
      <c r="F72" s="320">
        <v>41128</v>
      </c>
      <c r="G72" s="62"/>
      <c r="H72" s="320">
        <v>41128</v>
      </c>
      <c r="I72" s="310">
        <v>41225</v>
      </c>
      <c r="J72" s="310">
        <v>41256</v>
      </c>
      <c r="K72" s="326"/>
      <c r="L72" s="322">
        <v>1826</v>
      </c>
      <c r="M72" s="321">
        <v>1826</v>
      </c>
    </row>
    <row r="73" spans="2:13" x14ac:dyDescent="0.25">
      <c r="B73" s="317">
        <v>5</v>
      </c>
      <c r="C73" s="318">
        <v>39398</v>
      </c>
      <c r="D73" s="323" t="s">
        <v>909</v>
      </c>
      <c r="E73" s="591"/>
      <c r="F73" s="591"/>
      <c r="G73" s="591"/>
      <c r="H73" s="320">
        <v>40924</v>
      </c>
      <c r="I73" s="310">
        <v>41225</v>
      </c>
      <c r="J73" s="310">
        <v>41302</v>
      </c>
      <c r="K73" s="325"/>
      <c r="L73" s="322">
        <v>1826</v>
      </c>
      <c r="M73" s="321">
        <v>1826</v>
      </c>
    </row>
    <row r="75" spans="2:13" x14ac:dyDescent="0.25">
      <c r="B75" s="2895" t="s">
        <v>948</v>
      </c>
      <c r="C75" s="2895"/>
      <c r="D75" s="2895"/>
      <c r="E75" s="2895"/>
      <c r="F75" s="2895"/>
      <c r="G75" s="2895"/>
      <c r="H75" s="2895"/>
      <c r="I75" s="2895"/>
      <c r="J75" s="2895"/>
      <c r="K75" s="2895"/>
      <c r="L75" s="2895"/>
      <c r="M75" s="2895"/>
    </row>
    <row r="76" spans="2:13" x14ac:dyDescent="0.25">
      <c r="B76" s="288" t="s">
        <v>912</v>
      </c>
      <c r="C76" s="287"/>
      <c r="D76" s="287"/>
      <c r="E76" s="287"/>
      <c r="F76" s="287"/>
      <c r="G76" s="287"/>
      <c r="H76" s="287"/>
      <c r="I76" s="287"/>
      <c r="J76" s="287"/>
      <c r="K76" s="287"/>
      <c r="L76" s="287"/>
      <c r="M76" s="287"/>
    </row>
    <row r="77" spans="2:13" ht="6" customHeight="1" x14ac:dyDescent="0.25"/>
    <row r="78" spans="2:13" ht="68.25" x14ac:dyDescent="0.25">
      <c r="B78" s="630" t="s">
        <v>267</v>
      </c>
      <c r="C78" s="630" t="s">
        <v>261</v>
      </c>
      <c r="D78" s="630" t="s">
        <v>3567</v>
      </c>
      <c r="E78" s="630" t="s">
        <v>268</v>
      </c>
      <c r="F78" s="630" t="s">
        <v>928</v>
      </c>
      <c r="G78" s="630" t="s">
        <v>269</v>
      </c>
      <c r="H78" s="630" t="s">
        <v>270</v>
      </c>
      <c r="I78" s="630" t="s">
        <v>271</v>
      </c>
      <c r="J78" s="49" t="s">
        <v>272</v>
      </c>
      <c r="K78" s="453"/>
      <c r="L78" s="4"/>
      <c r="M78" s="311"/>
    </row>
    <row r="79" spans="2:13" ht="12" customHeight="1" x14ac:dyDescent="0.25">
      <c r="B79" s="317">
        <v>10</v>
      </c>
      <c r="C79" s="901">
        <v>39398</v>
      </c>
      <c r="D79" s="327" t="s">
        <v>22</v>
      </c>
      <c r="E79" s="61">
        <v>1</v>
      </c>
      <c r="F79" s="321">
        <v>204</v>
      </c>
      <c r="G79" s="61">
        <v>1</v>
      </c>
      <c r="H79" s="61">
        <f>11-E79+1</f>
        <v>11</v>
      </c>
      <c r="I79" s="63">
        <f t="shared" ref="I79:I89" si="0">(H79-G79)/H79</f>
        <v>0.90909090909090906</v>
      </c>
      <c r="J79" s="64">
        <f>I79</f>
        <v>0.90909090909090906</v>
      </c>
      <c r="K79" s="454"/>
      <c r="L79" s="2996"/>
      <c r="M79" s="2997"/>
    </row>
    <row r="80" spans="2:13" ht="12" customHeight="1" x14ac:dyDescent="0.25">
      <c r="B80" s="317">
        <v>6</v>
      </c>
      <c r="C80" s="901">
        <v>39398</v>
      </c>
      <c r="D80" s="331" t="s">
        <v>47</v>
      </c>
      <c r="E80" s="61">
        <v>2</v>
      </c>
      <c r="F80" s="321">
        <v>338</v>
      </c>
      <c r="G80" s="61">
        <v>0</v>
      </c>
      <c r="H80" s="61">
        <f t="shared" ref="H80:H89" si="1">11-E80+1</f>
        <v>10</v>
      </c>
      <c r="I80" s="63">
        <f t="shared" si="0"/>
        <v>1</v>
      </c>
      <c r="J80" s="64">
        <f>J79*I80</f>
        <v>0.90909090909090906</v>
      </c>
      <c r="K80" s="454"/>
      <c r="L80" s="2997"/>
      <c r="M80" s="2997"/>
    </row>
    <row r="81" spans="2:13" ht="12" customHeight="1" x14ac:dyDescent="0.25">
      <c r="B81" s="317">
        <v>9</v>
      </c>
      <c r="C81" s="901">
        <v>39398</v>
      </c>
      <c r="D81" s="331" t="s">
        <v>47</v>
      </c>
      <c r="E81" s="61">
        <v>3</v>
      </c>
      <c r="F81" s="321">
        <v>1429</v>
      </c>
      <c r="G81" s="61">
        <v>0</v>
      </c>
      <c r="H81" s="61">
        <f t="shared" si="1"/>
        <v>9</v>
      </c>
      <c r="I81" s="63">
        <f t="shared" si="0"/>
        <v>1</v>
      </c>
      <c r="J81" s="64">
        <f t="shared" ref="J81:J89" si="2">J80*I81</f>
        <v>0.90909090909090906</v>
      </c>
      <c r="K81" s="454"/>
      <c r="L81" s="2997"/>
      <c r="M81" s="2997"/>
    </row>
    <row r="82" spans="2:13" ht="12" customHeight="1" x14ac:dyDescent="0.25">
      <c r="B82" s="317">
        <v>5</v>
      </c>
      <c r="C82" s="901">
        <v>39398</v>
      </c>
      <c r="D82" s="327" t="s">
        <v>22</v>
      </c>
      <c r="E82" s="61">
        <v>4</v>
      </c>
      <c r="F82" s="329">
        <v>1615</v>
      </c>
      <c r="G82" s="65">
        <v>1</v>
      </c>
      <c r="H82" s="61">
        <f t="shared" si="1"/>
        <v>8</v>
      </c>
      <c r="I82" s="63">
        <f t="shared" si="0"/>
        <v>0.875</v>
      </c>
      <c r="J82" s="64">
        <f t="shared" si="2"/>
        <v>0.79545454545454541</v>
      </c>
      <c r="K82" s="457"/>
      <c r="L82" s="2997"/>
      <c r="M82" s="2997"/>
    </row>
    <row r="83" spans="2:13" ht="12" customHeight="1" x14ac:dyDescent="0.25">
      <c r="B83" s="317">
        <v>11</v>
      </c>
      <c r="C83" s="901">
        <v>39398</v>
      </c>
      <c r="D83" s="323" t="s">
        <v>45</v>
      </c>
      <c r="E83" s="61">
        <v>5</v>
      </c>
      <c r="F83" s="321">
        <v>1772</v>
      </c>
      <c r="G83" s="61">
        <v>0</v>
      </c>
      <c r="H83" s="61">
        <f t="shared" si="1"/>
        <v>7</v>
      </c>
      <c r="I83" s="63">
        <f t="shared" si="0"/>
        <v>1</v>
      </c>
      <c r="J83" s="64">
        <f t="shared" si="2"/>
        <v>0.79545454545454541</v>
      </c>
      <c r="K83" s="454"/>
      <c r="L83" s="2997"/>
      <c r="M83" s="2997"/>
    </row>
    <row r="84" spans="2:13" ht="12" customHeight="1" x14ac:dyDescent="0.25">
      <c r="B84" s="317">
        <v>8</v>
      </c>
      <c r="C84" s="901">
        <v>39398</v>
      </c>
      <c r="D84" s="327" t="s">
        <v>22</v>
      </c>
      <c r="E84" s="61">
        <v>6</v>
      </c>
      <c r="F84" s="330">
        <v>1795</v>
      </c>
      <c r="G84" s="65">
        <v>1</v>
      </c>
      <c r="H84" s="61">
        <f t="shared" si="1"/>
        <v>6</v>
      </c>
      <c r="I84" s="63">
        <f t="shared" si="0"/>
        <v>0.83333333333333337</v>
      </c>
      <c r="J84" s="64">
        <f t="shared" si="2"/>
        <v>0.66287878787878785</v>
      </c>
      <c r="K84" s="455"/>
      <c r="L84" s="2997"/>
      <c r="M84" s="2997"/>
    </row>
    <row r="85" spans="2:13" ht="12" customHeight="1" x14ac:dyDescent="0.25">
      <c r="B85" s="317">
        <v>2</v>
      </c>
      <c r="C85" s="901">
        <v>39398</v>
      </c>
      <c r="D85" s="331" t="s">
        <v>47</v>
      </c>
      <c r="E85" s="61">
        <v>7</v>
      </c>
      <c r="F85" s="325">
        <v>1821</v>
      </c>
      <c r="G85" s="61">
        <v>0</v>
      </c>
      <c r="H85" s="61">
        <f t="shared" si="1"/>
        <v>5</v>
      </c>
      <c r="I85" s="63">
        <f t="shared" si="0"/>
        <v>1</v>
      </c>
      <c r="J85" s="64">
        <f t="shared" si="2"/>
        <v>0.66287878787878785</v>
      </c>
      <c r="K85" s="456"/>
      <c r="L85" s="2997"/>
      <c r="M85" s="2997"/>
    </row>
    <row r="86" spans="2:13" ht="12" customHeight="1" x14ac:dyDescent="0.25">
      <c r="B86" s="317">
        <v>3</v>
      </c>
      <c r="C86" s="901">
        <v>39398</v>
      </c>
      <c r="D86" s="323" t="s">
        <v>45</v>
      </c>
      <c r="E86" s="61">
        <v>8</v>
      </c>
      <c r="F86" s="321">
        <v>1828</v>
      </c>
      <c r="G86" s="61">
        <v>0</v>
      </c>
      <c r="H86" s="61">
        <f t="shared" si="1"/>
        <v>4</v>
      </c>
      <c r="I86" s="63">
        <f t="shared" si="0"/>
        <v>1</v>
      </c>
      <c r="J86" s="64">
        <f t="shared" si="2"/>
        <v>0.66287878787878785</v>
      </c>
      <c r="K86" s="454"/>
      <c r="L86" s="2997"/>
      <c r="M86" s="2997"/>
    </row>
    <row r="87" spans="2:13" ht="12" customHeight="1" x14ac:dyDescent="0.25">
      <c r="B87" s="317">
        <v>7</v>
      </c>
      <c r="C87" s="901">
        <v>39398</v>
      </c>
      <c r="D87" s="323" t="s">
        <v>45</v>
      </c>
      <c r="E87" s="61">
        <v>9</v>
      </c>
      <c r="F87" s="321">
        <v>1839</v>
      </c>
      <c r="G87" s="61">
        <v>0</v>
      </c>
      <c r="H87" s="61">
        <f t="shared" si="1"/>
        <v>3</v>
      </c>
      <c r="I87" s="63">
        <f t="shared" si="0"/>
        <v>1</v>
      </c>
      <c r="J87" s="64">
        <f t="shared" si="2"/>
        <v>0.66287878787878785</v>
      </c>
      <c r="K87" s="454"/>
      <c r="L87" s="2997"/>
      <c r="M87" s="2997"/>
    </row>
    <row r="88" spans="2:13" ht="12" customHeight="1" x14ac:dyDescent="0.25">
      <c r="B88" s="317">
        <v>1</v>
      </c>
      <c r="C88" s="901">
        <v>39398</v>
      </c>
      <c r="D88" s="319" t="s">
        <v>46</v>
      </c>
      <c r="E88" s="61">
        <v>10</v>
      </c>
      <c r="F88" s="321">
        <v>1858</v>
      </c>
      <c r="G88" s="61">
        <v>0</v>
      </c>
      <c r="H88" s="61">
        <f t="shared" si="1"/>
        <v>2</v>
      </c>
      <c r="I88" s="63">
        <f t="shared" si="0"/>
        <v>1</v>
      </c>
      <c r="J88" s="449">
        <f t="shared" si="2"/>
        <v>0.66287878787878785</v>
      </c>
      <c r="K88" s="454"/>
      <c r="L88" s="2997"/>
      <c r="M88" s="2997"/>
    </row>
    <row r="89" spans="2:13" ht="12" customHeight="1" x14ac:dyDescent="0.25">
      <c r="B89" s="317">
        <v>4</v>
      </c>
      <c r="C89" s="901">
        <v>39398</v>
      </c>
      <c r="D89" s="323" t="s">
        <v>45</v>
      </c>
      <c r="E89" s="61">
        <v>11</v>
      </c>
      <c r="F89" s="321">
        <v>1904</v>
      </c>
      <c r="G89" s="61">
        <v>0</v>
      </c>
      <c r="H89" s="61">
        <f t="shared" si="1"/>
        <v>1</v>
      </c>
      <c r="I89" s="64">
        <f t="shared" si="0"/>
        <v>1</v>
      </c>
      <c r="J89" s="711">
        <f t="shared" si="2"/>
        <v>0.66287878787878785</v>
      </c>
      <c r="K89" s="458"/>
      <c r="L89" s="2997"/>
      <c r="M89" s="2997"/>
    </row>
    <row r="97" spans="2:11" x14ac:dyDescent="0.25">
      <c r="B97" s="93"/>
      <c r="C97" s="93"/>
      <c r="D97" s="93"/>
      <c r="E97" s="93"/>
      <c r="F97" s="93"/>
      <c r="G97" s="93"/>
      <c r="H97" s="93"/>
      <c r="I97" s="93"/>
      <c r="J97" s="93"/>
      <c r="K97" s="93"/>
    </row>
  </sheetData>
  <sheetProtection algorithmName="SHA-512" hashValue="rlS0qzZ4Fu5CzVWFDL+7YcPo6kPMPnngLNmBIUnESQxHjHZXFnEwPHoCtUKatfYN6Ymfi0ubGyEzrFyDQWi30Q==" saltValue="RBCU42qDa6Z+lwd73VDwhQ==" spinCount="100000" sheet="1" objects="1" scenarios="1"/>
  <customSheetViews>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F36:M36"/>
    <mergeCell ref="B35:E35"/>
    <mergeCell ref="B36:E36"/>
    <mergeCell ref="B33:E33"/>
    <mergeCell ref="F33:M33"/>
    <mergeCell ref="B34:E34"/>
    <mergeCell ref="F34:M34"/>
    <mergeCell ref="F35:M35"/>
    <mergeCell ref="B41:B43"/>
    <mergeCell ref="C41:C43"/>
    <mergeCell ref="D41:D43"/>
    <mergeCell ref="B37:E37"/>
    <mergeCell ref="F37:M37"/>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56:M56"/>
    <mergeCell ref="B57:M57"/>
    <mergeCell ref="B60:B62"/>
    <mergeCell ref="K60:K62"/>
    <mergeCell ref="G60:G62"/>
    <mergeCell ref="H60:H62"/>
    <mergeCell ref="I60:I62"/>
    <mergeCell ref="J60:J62"/>
    <mergeCell ref="E60:E62"/>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23:E23"/>
    <mergeCell ref="H23:M23"/>
    <mergeCell ref="B19:E19"/>
    <mergeCell ref="H19:M19"/>
    <mergeCell ref="B20:E20"/>
    <mergeCell ref="H20:M20"/>
    <mergeCell ref="B21:E21"/>
    <mergeCell ref="H21:M21"/>
  </mergeCells>
  <hyperlinks>
    <hyperlink ref="K10" location="Inhalt!A1" display="Zurück zum Inhaltsverzeichnis" xr:uid="{00000000-0004-0000-3A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29D78-60BB-4ABA-B5AB-C02CED8F6201}">
  <dimension ref="A1:S133"/>
  <sheetViews>
    <sheetView showGridLines="0" workbookViewId="0">
      <selection activeCell="J15" sqref="J15"/>
    </sheetView>
  </sheetViews>
  <sheetFormatPr defaultColWidth="9.140625" defaultRowHeight="15" x14ac:dyDescent="0.25"/>
  <cols>
    <col min="1" max="1" width="7" style="610" customWidth="1"/>
    <col min="2" max="2" width="4.42578125" style="610" customWidth="1"/>
    <col min="3" max="3" width="20.42578125" style="610" customWidth="1"/>
    <col min="4" max="4" width="9.5703125" style="610" customWidth="1"/>
    <col min="5" max="5" width="12.7109375" style="610" customWidth="1"/>
    <col min="6" max="6" width="13.5703125" style="610" customWidth="1"/>
    <col min="7" max="7" width="12.42578125" style="610" customWidth="1"/>
    <col min="8" max="8" width="13.85546875" style="610" customWidth="1"/>
    <col min="9" max="9" width="8.28515625" style="610" customWidth="1"/>
    <col min="10" max="10" width="5.5703125" style="610" customWidth="1"/>
    <col min="11" max="11" width="3.42578125" style="610" customWidth="1"/>
    <col min="12" max="12" width="3.28515625" style="610" customWidth="1"/>
    <col min="13" max="13" width="5.5703125" style="610" customWidth="1"/>
    <col min="14" max="14" width="6.42578125" style="610" customWidth="1"/>
    <col min="15" max="15" width="6.85546875" style="610" customWidth="1"/>
    <col min="16" max="16" width="8" style="610" customWidth="1"/>
    <col min="17" max="18" width="73" style="610" customWidth="1"/>
    <col min="19" max="19" width="5.42578125" style="1459" hidden="1" customWidth="1"/>
    <col min="20" max="16384" width="9.140625" style="610"/>
  </cols>
  <sheetData>
    <row r="1" spans="1:19" ht="9.9499999999999993" customHeight="1" x14ac:dyDescent="0.25">
      <c r="A1" s="1639"/>
      <c r="B1" s="1639"/>
      <c r="C1" s="1639"/>
      <c r="D1" s="1639"/>
      <c r="E1" s="1639"/>
      <c r="F1" s="1639"/>
      <c r="G1" s="1639"/>
      <c r="H1" s="1639"/>
      <c r="I1" s="1639"/>
      <c r="J1" s="1639"/>
      <c r="K1" s="1639"/>
      <c r="L1" s="1639"/>
      <c r="M1" s="1639"/>
      <c r="N1" s="1639"/>
      <c r="O1" s="1639"/>
      <c r="P1" s="1639"/>
      <c r="Q1" s="1639"/>
      <c r="R1" s="1639"/>
    </row>
    <row r="2" spans="1:19" s="1639" customFormat="1" ht="12.95" customHeight="1" x14ac:dyDescent="0.2">
      <c r="A2" s="1589" t="str">
        <f>[15]Basisdaten!A2</f>
        <v>Anlage EB L1.1 (Auditjahr 2022 / Kennzahlenjahr 2021)</v>
      </c>
      <c r="S2" s="1073"/>
    </row>
    <row r="3" spans="1:19" ht="16.5" x14ac:dyDescent="0.25">
      <c r="A3" s="1640" t="s">
        <v>2701</v>
      </c>
      <c r="B3" s="1639"/>
      <c r="C3" s="1639"/>
      <c r="D3" s="1639"/>
      <c r="E3" s="1639"/>
      <c r="F3" s="1639"/>
      <c r="G3" s="1639"/>
      <c r="H3" s="1639"/>
      <c r="I3" s="1639"/>
      <c r="J3" s="1639"/>
      <c r="K3" s="1639"/>
      <c r="L3" s="1639"/>
      <c r="M3" s="1639"/>
      <c r="N3" s="186"/>
      <c r="O3" s="1639"/>
      <c r="P3" s="1639"/>
      <c r="Q3" s="1639"/>
      <c r="R3" s="1639"/>
    </row>
    <row r="4" spans="1:19" x14ac:dyDescent="0.25">
      <c r="A4" s="1639"/>
      <c r="B4" s="1639"/>
      <c r="C4" s="1639"/>
      <c r="D4" s="1639"/>
      <c r="E4" s="1639"/>
      <c r="F4" s="1639"/>
      <c r="G4" s="1639"/>
      <c r="H4" s="1639"/>
      <c r="I4" s="1639"/>
      <c r="J4" s="1639"/>
      <c r="K4" s="1639"/>
      <c r="L4" s="1639"/>
      <c r="M4" s="1639"/>
      <c r="N4" s="186"/>
      <c r="O4" s="1639"/>
      <c r="P4" s="1639"/>
      <c r="Q4" s="1639"/>
      <c r="R4" s="1639"/>
    </row>
    <row r="5" spans="1:19" ht="15" customHeight="1" x14ac:dyDescent="0.25">
      <c r="A5" s="1639"/>
      <c r="B5" s="1639"/>
      <c r="C5" s="1639"/>
      <c r="D5" s="1641"/>
      <c r="E5" s="1641"/>
      <c r="F5" s="1641"/>
      <c r="G5" s="1641"/>
      <c r="H5" s="1641"/>
      <c r="I5" s="1641"/>
      <c r="J5" s="1641"/>
      <c r="K5" s="1641"/>
      <c r="L5" s="1641"/>
      <c r="M5" s="1641"/>
      <c r="N5" s="186"/>
      <c r="O5" s="1639"/>
      <c r="P5" s="1639"/>
      <c r="Q5" s="1639"/>
      <c r="R5" s="1639"/>
    </row>
    <row r="6" spans="1:19" s="1589" customFormat="1" ht="15" customHeight="1" x14ac:dyDescent="0.25">
      <c r="A6" s="1642" t="s">
        <v>728</v>
      </c>
      <c r="B6" s="1642"/>
      <c r="D6" s="2050" t="str">
        <f>IF([15]Basisdaten!B8=0,"",[15]Basisdaten!B8)</f>
        <v/>
      </c>
      <c r="E6" s="2051"/>
      <c r="F6" s="2052"/>
      <c r="G6" s="2052"/>
      <c r="H6" s="2052"/>
      <c r="I6" s="2052"/>
      <c r="J6" s="2052"/>
      <c r="K6" s="2052"/>
      <c r="L6" s="2053"/>
      <c r="M6" s="2053"/>
      <c r="N6" s="2054"/>
      <c r="O6" s="186"/>
      <c r="P6" s="441"/>
      <c r="Q6" s="186"/>
      <c r="R6" s="186"/>
      <c r="S6" s="1643"/>
    </row>
    <row r="7" spans="1:19" s="1589" customFormat="1" ht="6.95" customHeight="1" x14ac:dyDescent="0.2">
      <c r="A7" s="1644"/>
      <c r="B7" s="1644"/>
      <c r="C7" s="1645"/>
      <c r="D7" s="1641"/>
      <c r="E7" s="1641"/>
      <c r="F7" s="1641"/>
      <c r="G7" s="1641"/>
      <c r="H7" s="1641"/>
      <c r="I7" s="1641"/>
      <c r="J7" s="1641"/>
      <c r="K7" s="1641"/>
      <c r="L7" s="1641"/>
      <c r="M7" s="1641"/>
      <c r="N7" s="186"/>
      <c r="O7" s="186"/>
      <c r="P7" s="441"/>
      <c r="Q7" s="186"/>
      <c r="R7" s="186"/>
      <c r="S7" s="1643"/>
    </row>
    <row r="8" spans="1:19" s="1589" customFormat="1" ht="15" customHeight="1" x14ac:dyDescent="0.25">
      <c r="A8" s="1642" t="s">
        <v>729</v>
      </c>
      <c r="B8" s="1642"/>
      <c r="C8" s="1646"/>
      <c r="D8" s="2050" t="str">
        <f>IF([15]Basisdaten!B6=0,"",[15]Basisdaten!B6)</f>
        <v/>
      </c>
      <c r="E8" s="2055"/>
      <c r="F8" s="186"/>
      <c r="G8" s="186"/>
      <c r="I8" s="1647" t="s">
        <v>730</v>
      </c>
      <c r="J8" s="1647"/>
      <c r="K8" s="2056" t="str">
        <f>IF([15]Basisdaten!G12=0,"",[15]Basisdaten!G12)</f>
        <v/>
      </c>
      <c r="L8" s="2057"/>
      <c r="M8" s="2057"/>
      <c r="N8" s="2054"/>
      <c r="O8" s="186"/>
      <c r="P8" s="441"/>
      <c r="Q8" s="186"/>
      <c r="R8" s="186"/>
      <c r="S8" s="1643"/>
    </row>
    <row r="9" spans="1:19" ht="15" customHeight="1" x14ac:dyDescent="0.25">
      <c r="A9" s="1639"/>
      <c r="B9" s="1639"/>
      <c r="C9" s="1639"/>
      <c r="D9" s="1641"/>
      <c r="E9" s="1641"/>
      <c r="F9" s="1641"/>
      <c r="G9" s="1641"/>
      <c r="H9" s="1641"/>
      <c r="I9" s="1641"/>
      <c r="J9" s="1641"/>
      <c r="K9" s="1641"/>
      <c r="L9" s="1641"/>
      <c r="M9" s="1641"/>
      <c r="N9" s="186"/>
      <c r="O9" s="1639"/>
      <c r="P9" s="1639"/>
      <c r="Q9" s="1639"/>
      <c r="R9" s="1639"/>
    </row>
    <row r="10" spans="1:19" ht="15" customHeight="1" thickBot="1" x14ac:dyDescent="0.3">
      <c r="A10" s="1648" t="s">
        <v>2702</v>
      </c>
      <c r="B10" s="1648"/>
      <c r="C10" s="1639"/>
      <c r="D10" s="1641"/>
      <c r="E10" s="1641"/>
      <c r="F10" s="1641"/>
      <c r="G10" s="1641"/>
      <c r="H10" s="1641"/>
      <c r="I10" s="1641"/>
      <c r="J10" s="1641"/>
      <c r="K10" s="1641"/>
      <c r="L10" s="1641"/>
      <c r="M10" s="1641"/>
      <c r="N10" s="186"/>
      <c r="O10" s="1639"/>
      <c r="P10" s="1639"/>
      <c r="Q10" s="1639"/>
      <c r="R10" s="1639"/>
    </row>
    <row r="11" spans="1:19" s="1650" customFormat="1" ht="15.75" customHeight="1" x14ac:dyDescent="0.25">
      <c r="A11" s="1649"/>
      <c r="B11" s="1649"/>
      <c r="D11" s="2058" t="s">
        <v>2703</v>
      </c>
      <c r="E11" s="1830" t="s">
        <v>2704</v>
      </c>
      <c r="F11" s="1832"/>
      <c r="G11" s="1831"/>
      <c r="O11" s="1"/>
      <c r="P11" s="1651"/>
      <c r="S11" s="1652"/>
    </row>
    <row r="12" spans="1:19" s="1589" customFormat="1" ht="13.5" customHeight="1" thickBot="1" x14ac:dyDescent="0.25">
      <c r="A12" s="1644"/>
      <c r="B12" s="1644"/>
      <c r="D12" s="2059"/>
      <c r="E12" s="1460" t="str">
        <f>CONCATENATE(TEXT([15]Berechnung1!C9,"0,00%")," (",[15]Berechnung1!C6,")")</f>
        <v>0,00% (0)</v>
      </c>
      <c r="F12" s="2061" t="str">
        <f>CONCATENATE(TEXT([15]Berechnung1!D10,"0,00%")," (",[15]Berechnung1!D7,")")</f>
        <v>0,00% (0)</v>
      </c>
      <c r="G12" s="2062" t="s">
        <v>2705</v>
      </c>
      <c r="O12" s="186"/>
      <c r="P12" s="1653"/>
      <c r="S12" s="1643"/>
    </row>
    <row r="13" spans="1:19" s="1589" customFormat="1" ht="17.25" customHeight="1" x14ac:dyDescent="0.2">
      <c r="A13" s="1644"/>
      <c r="B13" s="1644"/>
      <c r="D13" s="2059"/>
      <c r="E13" s="1461" t="s">
        <v>732</v>
      </c>
      <c r="F13" s="2061"/>
      <c r="G13" s="2062"/>
      <c r="O13" s="186"/>
      <c r="P13" s="441"/>
      <c r="S13" s="1643"/>
    </row>
    <row r="14" spans="1:19" s="1589" customFormat="1" ht="12.75" customHeight="1" thickBot="1" x14ac:dyDescent="0.25">
      <c r="A14" s="1644"/>
      <c r="B14" s="1644"/>
      <c r="D14" s="2060"/>
      <c r="E14" s="1462" t="str">
        <f>CONCATENATE(TEXT([15]Berechnung1!K9,"0,00%")," (",[15]Berechnung1!K6,")")</f>
        <v>0,00% (0)</v>
      </c>
      <c r="F14" s="1654"/>
      <c r="G14" s="2062"/>
      <c r="O14" s="186"/>
      <c r="P14" s="441"/>
      <c r="S14" s="1643"/>
    </row>
    <row r="15" spans="1:19" s="1589" customFormat="1" ht="15.75" customHeight="1" x14ac:dyDescent="0.2">
      <c r="A15" s="1644"/>
      <c r="B15" s="1644"/>
      <c r="D15" s="2063" t="s">
        <v>733</v>
      </c>
      <c r="E15" s="2064"/>
      <c r="F15" s="2067" t="str">
        <f>CONCATENATE(TEXT([15]Berechnung1!E10,"0,00%")," (",[15]Berechnung1!E7,")")</f>
        <v>0,00% (0)</v>
      </c>
      <c r="G15" s="1463" t="str">
        <f>CONCATENATE(TEXT([15]Berechnung1!E11,"0,00%")," (",[15]Berechnung1!E8,")")</f>
        <v>0,00% (0)</v>
      </c>
      <c r="O15" s="186"/>
      <c r="P15" s="441"/>
      <c r="S15" s="1643"/>
    </row>
    <row r="16" spans="1:19" s="1589" customFormat="1" ht="16.5" customHeight="1" thickBot="1" x14ac:dyDescent="0.25">
      <c r="A16" s="1644"/>
      <c r="B16" s="1644"/>
      <c r="D16" s="2065"/>
      <c r="E16" s="2066"/>
      <c r="F16" s="2068"/>
      <c r="G16" s="1464"/>
      <c r="O16" s="186"/>
      <c r="P16" s="441"/>
      <c r="S16" s="1643"/>
    </row>
    <row r="17" spans="1:19" s="1589" customFormat="1" ht="14.25" customHeight="1" x14ac:dyDescent="0.2">
      <c r="A17" s="1644"/>
      <c r="B17" s="1644"/>
      <c r="D17" s="2069" t="s">
        <v>2706</v>
      </c>
      <c r="E17" s="1465" t="s">
        <v>734</v>
      </c>
      <c r="F17" s="2072" t="str">
        <f>CONCATENATE(TEXT([15]Berechnung1!G10,"0,00%")," (",[15]Berechnung1!G8,")")</f>
        <v>100,00% (33)</v>
      </c>
      <c r="G17" s="2073"/>
      <c r="O17" s="186"/>
      <c r="P17" s="441"/>
      <c r="S17" s="1643"/>
    </row>
    <row r="18" spans="1:19" s="1589" customFormat="1" ht="12.75" customHeight="1" thickBot="1" x14ac:dyDescent="0.25">
      <c r="A18" s="1644"/>
      <c r="B18" s="1644"/>
      <c r="D18" s="2070"/>
      <c r="E18" s="1466" t="str">
        <f>CONCATENATE(TEXT([15]Berechnung1!G9,"0,00%")," (",[15]Berechnung1!G6,")")</f>
        <v>0,00% (0)</v>
      </c>
      <c r="F18" s="2061"/>
      <c r="G18" s="2074"/>
      <c r="O18" s="186"/>
      <c r="P18" s="441"/>
      <c r="S18" s="1643"/>
    </row>
    <row r="19" spans="1:19" s="1589" customFormat="1" ht="15" customHeight="1" x14ac:dyDescent="0.2">
      <c r="A19" s="1644"/>
      <c r="B19" s="1644"/>
      <c r="D19" s="2070"/>
      <c r="E19" s="1465" t="s">
        <v>2707</v>
      </c>
      <c r="F19" s="2061"/>
      <c r="G19" s="2074"/>
      <c r="O19" s="186"/>
      <c r="P19" s="441"/>
      <c r="S19" s="1643"/>
    </row>
    <row r="20" spans="1:19" s="1589" customFormat="1" ht="15" customHeight="1" thickBot="1" x14ac:dyDescent="0.25">
      <c r="A20" s="1644"/>
      <c r="B20" s="1644"/>
      <c r="D20" s="2071"/>
      <c r="E20" s="1466" t="str">
        <f>CONCATENATE(TEXT([15]Berechnung1!F9,"0,00%")," (",[15]Berechnung1!F6,")")</f>
        <v>100,00% (33)</v>
      </c>
      <c r="F20" s="2075"/>
      <c r="G20" s="2076"/>
      <c r="O20" s="186"/>
      <c r="P20" s="441"/>
      <c r="S20" s="1643"/>
    </row>
    <row r="21" spans="1:19" s="1589" customFormat="1" ht="18" customHeight="1" x14ac:dyDescent="0.2">
      <c r="A21" s="1644"/>
      <c r="B21" s="1644"/>
      <c r="O21" s="186"/>
      <c r="P21" s="441"/>
      <c r="S21" s="1643"/>
    </row>
    <row r="22" spans="1:19" s="179" customFormat="1" ht="36" customHeight="1" thickBot="1" x14ac:dyDescent="0.25">
      <c r="A22" s="2077" t="s">
        <v>3325</v>
      </c>
      <c r="B22" s="2077"/>
      <c r="C22" s="2077"/>
      <c r="D22" s="2077"/>
      <c r="E22" s="2077"/>
      <c r="F22" s="2077"/>
      <c r="G22" s="2077"/>
      <c r="H22" s="2077"/>
      <c r="I22" s="2077"/>
      <c r="J22" s="2077"/>
      <c r="K22" s="2077"/>
      <c r="L22" s="2077"/>
      <c r="M22" s="2077"/>
      <c r="N22" s="2077"/>
      <c r="O22" s="2077"/>
      <c r="P22" s="2077"/>
      <c r="S22" s="1655"/>
    </row>
    <row r="23" spans="1:19" s="1657" customFormat="1" ht="16.5" customHeight="1" thickBot="1" x14ac:dyDescent="0.3">
      <c r="A23" s="2078" t="s">
        <v>1245</v>
      </c>
      <c r="B23" s="2078" t="s">
        <v>3314</v>
      </c>
      <c r="C23" s="2078" t="s">
        <v>1249</v>
      </c>
      <c r="D23" s="2080" t="s">
        <v>2708</v>
      </c>
      <c r="E23" s="2081"/>
      <c r="F23" s="2080" t="s">
        <v>14</v>
      </c>
      <c r="G23" s="2081"/>
      <c r="H23" s="2117" t="s">
        <v>1247</v>
      </c>
      <c r="I23" s="2118"/>
      <c r="J23" s="2120" t="s">
        <v>2709</v>
      </c>
      <c r="K23" s="2122" t="s">
        <v>2710</v>
      </c>
      <c r="L23" s="2123"/>
      <c r="M23" s="2120" t="s">
        <v>2709</v>
      </c>
      <c r="N23" s="2080" t="s">
        <v>2711</v>
      </c>
      <c r="O23" s="2124"/>
      <c r="P23" s="2078" t="s">
        <v>2712</v>
      </c>
      <c r="Q23" s="2099" t="s">
        <v>2713</v>
      </c>
      <c r="R23" s="2100"/>
      <c r="S23" s="1656"/>
    </row>
    <row r="24" spans="1:19" s="1657" customFormat="1" ht="25.5" customHeight="1" thickBot="1" x14ac:dyDescent="0.3">
      <c r="A24" s="2079"/>
      <c r="B24" s="2079"/>
      <c r="C24" s="2079"/>
      <c r="D24" s="2082"/>
      <c r="E24" s="2083"/>
      <c r="F24" s="2082"/>
      <c r="G24" s="2083"/>
      <c r="H24" s="2119"/>
      <c r="I24" s="2118"/>
      <c r="J24" s="2121"/>
      <c r="K24" s="2123"/>
      <c r="L24" s="2123"/>
      <c r="M24" s="2121"/>
      <c r="N24" s="2125"/>
      <c r="O24" s="2126"/>
      <c r="P24" s="2127"/>
      <c r="Q24" s="1658" t="s">
        <v>2714</v>
      </c>
      <c r="R24" s="1658" t="s">
        <v>2715</v>
      </c>
      <c r="S24" s="1656"/>
    </row>
    <row r="25" spans="1:19" s="1657" customFormat="1" ht="25.5" customHeight="1" x14ac:dyDescent="0.25">
      <c r="A25" s="2084">
        <v>1</v>
      </c>
      <c r="B25" s="2087"/>
      <c r="C25" s="2090" t="s">
        <v>3355</v>
      </c>
      <c r="D25" s="2101" t="s">
        <v>2752</v>
      </c>
      <c r="E25" s="2094"/>
      <c r="F25" s="2093" t="s">
        <v>3355</v>
      </c>
      <c r="G25" s="2094"/>
      <c r="H25" s="2102" t="s">
        <v>2752</v>
      </c>
      <c r="I25" s="2103"/>
      <c r="J25" s="2108"/>
      <c r="K25" s="2111" t="s">
        <v>2725</v>
      </c>
      <c r="L25" s="2112"/>
      <c r="M25" s="2108"/>
      <c r="N25" s="2128" t="s">
        <v>926</v>
      </c>
      <c r="O25" s="2131"/>
      <c r="P25" s="2134" t="str">
        <f>IF(O25="",[15]Berechnung1!F5,IF(O25=0,[15]Berechnung1!H5,IF(O25=[15]Berechnung1!D25,[15]Berechnung1!$F$5,IF(OR(O25&lt;[15]Berechnung1!E25,O25&gt;[15]Berechnung1!F25),[15]Berechnung1!$G$5,IF(OR(ROUND(O25,4)&lt;[15]Berechnung1!J25,ROUND(O25,4)&gt;[15]Berechnung1!K25),[15]Berechnung1!$D$5,IF(OR(ROUND(O25,4)&lt;[15]Berechnung1!G25,ROUND(O25,4)&gt;[15]Berechnung1!H25),[15]Berechnung1!$E$5,[15]Berechnung1!$C$5))))))</f>
        <v>Unvollständig</v>
      </c>
      <c r="Q25" s="2137"/>
      <c r="R25" s="2140"/>
      <c r="S25" s="1656"/>
    </row>
    <row r="26" spans="1:19" s="1657" customFormat="1" ht="25.5" customHeight="1" x14ac:dyDescent="0.25">
      <c r="A26" s="2085"/>
      <c r="B26" s="2088"/>
      <c r="C26" s="2091"/>
      <c r="D26" s="2095"/>
      <c r="E26" s="2096"/>
      <c r="F26" s="2095"/>
      <c r="G26" s="2096"/>
      <c r="H26" s="2104"/>
      <c r="I26" s="2105"/>
      <c r="J26" s="2109"/>
      <c r="K26" s="2113"/>
      <c r="L26" s="2114"/>
      <c r="M26" s="2109"/>
      <c r="N26" s="2129"/>
      <c r="O26" s="2132"/>
      <c r="P26" s="2135"/>
      <c r="Q26" s="2138"/>
      <c r="R26" s="2141"/>
      <c r="S26" s="1656"/>
    </row>
    <row r="27" spans="1:19" s="1657" customFormat="1" ht="25.5" customHeight="1" thickBot="1" x14ac:dyDescent="0.3">
      <c r="A27" s="2086"/>
      <c r="B27" s="2089"/>
      <c r="C27" s="2092"/>
      <c r="D27" s="2097"/>
      <c r="E27" s="2098"/>
      <c r="F27" s="2097"/>
      <c r="G27" s="2098"/>
      <c r="H27" s="2106"/>
      <c r="I27" s="2107"/>
      <c r="J27" s="2110"/>
      <c r="K27" s="2115"/>
      <c r="L27" s="2116"/>
      <c r="M27" s="2110"/>
      <c r="N27" s="2130"/>
      <c r="O27" s="2133"/>
      <c r="P27" s="2136"/>
      <c r="Q27" s="2139"/>
      <c r="R27" s="2142"/>
      <c r="S27" s="1656"/>
    </row>
    <row r="28" spans="1:19" ht="30" customHeight="1" thickBot="1" x14ac:dyDescent="0.3">
      <c r="A28" s="2084" t="s">
        <v>3057</v>
      </c>
      <c r="B28" s="2087" t="s">
        <v>3315</v>
      </c>
      <c r="C28" s="2090" t="s">
        <v>2716</v>
      </c>
      <c r="D28" s="2093" t="s">
        <v>3651</v>
      </c>
      <c r="E28" s="2094"/>
      <c r="F28" s="2093" t="s">
        <v>3652</v>
      </c>
      <c r="G28" s="2094"/>
      <c r="H28" s="2143" t="s">
        <v>3653</v>
      </c>
      <c r="I28" s="2103"/>
      <c r="J28" s="2108"/>
      <c r="K28" s="2111" t="s">
        <v>2717</v>
      </c>
      <c r="L28" s="2112"/>
      <c r="M28" s="2108"/>
      <c r="N28" s="1851" t="s">
        <v>14</v>
      </c>
      <c r="O28" s="1467"/>
      <c r="P28" s="2144" t="str">
        <f>IF(O30=[15]Berechnung1!D28,[15]Berechnung1!$F$5,IF(OR(O30&lt; [15]Berechnung1!E28,O30&gt; [15]Berechnung1!F28),[15]Berechnung1!$G$5,IF(OR(ROUND(O30,4)&lt;[15]Berechnung1!J28,ROUND(O30,4)&gt;[15]Berechnung1!K28),[15]Berechnung1!$D$5,IF(OR(ROUND(O30,4)&lt;[15]Berechnung1!G28,ROUND(O30,4)&gt;[15]Berechnung1!H28),[15]Berechnung1!$E$5,[15]Berechnung1!$C$5))))</f>
        <v>Unvollständig</v>
      </c>
      <c r="Q28" s="2137"/>
      <c r="R28" s="2140"/>
    </row>
    <row r="29" spans="1:19" ht="30" customHeight="1" thickBot="1" x14ac:dyDescent="0.3">
      <c r="A29" s="2085"/>
      <c r="B29" s="2088"/>
      <c r="C29" s="2091"/>
      <c r="D29" s="2095"/>
      <c r="E29" s="2096"/>
      <c r="F29" s="2095"/>
      <c r="G29" s="2096"/>
      <c r="H29" s="2104"/>
      <c r="I29" s="2105"/>
      <c r="J29" s="2109"/>
      <c r="K29" s="2113"/>
      <c r="L29" s="2114"/>
      <c r="M29" s="2109"/>
      <c r="N29" s="1851" t="s">
        <v>15</v>
      </c>
      <c r="O29" s="1467"/>
      <c r="P29" s="2145"/>
      <c r="Q29" s="2138"/>
      <c r="R29" s="2141"/>
      <c r="S29" s="1459">
        <f>IF([15]Basisdaten!H33="",0,[15]Basisdaten!H33)</f>
        <v>0</v>
      </c>
    </row>
    <row r="30" spans="1:19" ht="30" customHeight="1" thickBot="1" x14ac:dyDescent="0.3">
      <c r="A30" s="2086"/>
      <c r="B30" s="2089"/>
      <c r="C30" s="2092"/>
      <c r="D30" s="2097"/>
      <c r="E30" s="2098"/>
      <c r="F30" s="2097"/>
      <c r="G30" s="2098"/>
      <c r="H30" s="2106"/>
      <c r="I30" s="2107"/>
      <c r="J30" s="2110"/>
      <c r="K30" s="2115"/>
      <c r="L30" s="2116"/>
      <c r="M30" s="2110"/>
      <c r="N30" s="1851" t="s">
        <v>2718</v>
      </c>
      <c r="O30" s="1468" t="str">
        <f>IF(O28="","n.d.",IF(O29="","n.d.",IF(O29=0,"",O28/O29)))</f>
        <v>n.d.</v>
      </c>
      <c r="P30" s="2146"/>
      <c r="Q30" s="2139"/>
      <c r="R30" s="2142"/>
    </row>
    <row r="31" spans="1:19" ht="30" customHeight="1" thickBot="1" x14ac:dyDescent="0.3">
      <c r="A31" s="2084" t="s">
        <v>3058</v>
      </c>
      <c r="B31" s="2087"/>
      <c r="C31" s="2090" t="s">
        <v>2719</v>
      </c>
      <c r="D31" s="2093" t="s">
        <v>3654</v>
      </c>
      <c r="E31" s="2094"/>
      <c r="F31" s="2093" t="s">
        <v>3655</v>
      </c>
      <c r="G31" s="2094"/>
      <c r="H31" s="2093" t="s">
        <v>3656</v>
      </c>
      <c r="I31" s="2094"/>
      <c r="J31" s="2108"/>
      <c r="K31" s="2111" t="s">
        <v>2717</v>
      </c>
      <c r="L31" s="2112"/>
      <c r="M31" s="2108"/>
      <c r="N31" s="1851" t="s">
        <v>14</v>
      </c>
      <c r="O31" s="1467"/>
      <c r="P31" s="2144" t="str">
        <f>IF(AND(O31&lt;&gt;"",O32&lt;&gt;"",O31=0,O32=0),[15]Berechnung1!$H$5,IF(O33="",[15]Berechnung1!$D$5,IF(O33=[15]Berechnung1!D31,[15]Berechnung1!$F$5,IF(OR(O33&lt; [15]Berechnung1!E31,O33&gt; [15]Berechnung1!F31),[15]Berechnung1!$G$5,IF(OR(ROUND(O33,4)&lt;[15]Berechnung1!J31,ROUND(O33,4)&gt;[15]Berechnung1!K31),[15]Berechnung1!$D$5,IF(OR(ROUND(O33,4)&lt;[15]Berechnung1!G31,ROUND(O33,4)&gt;[15]Berechnung1!H31),[15]Berechnung1!$E$5,[15]Berechnung1!$C$5))))))</f>
        <v>Unvollständig</v>
      </c>
      <c r="Q31" s="2147"/>
      <c r="R31" s="2137"/>
    </row>
    <row r="32" spans="1:19" ht="30" customHeight="1" thickBot="1" x14ac:dyDescent="0.3">
      <c r="A32" s="2085"/>
      <c r="B32" s="2088"/>
      <c r="C32" s="2091"/>
      <c r="D32" s="2095"/>
      <c r="E32" s="2096"/>
      <c r="F32" s="2095"/>
      <c r="G32" s="2096"/>
      <c r="H32" s="2095"/>
      <c r="I32" s="2096"/>
      <c r="J32" s="2109"/>
      <c r="K32" s="2113"/>
      <c r="L32" s="2114"/>
      <c r="M32" s="2109"/>
      <c r="N32" s="1851" t="s">
        <v>15</v>
      </c>
      <c r="O32" s="1659">
        <f>O25</f>
        <v>0</v>
      </c>
      <c r="P32" s="2145"/>
      <c r="Q32" s="2148"/>
      <c r="R32" s="2138"/>
    </row>
    <row r="33" spans="1:19" ht="30" customHeight="1" thickBot="1" x14ac:dyDescent="0.3">
      <c r="A33" s="2086"/>
      <c r="B33" s="2089"/>
      <c r="C33" s="2092"/>
      <c r="D33" s="2097"/>
      <c r="E33" s="2098"/>
      <c r="F33" s="2097"/>
      <c r="G33" s="2098"/>
      <c r="H33" s="2097"/>
      <c r="I33" s="2098"/>
      <c r="J33" s="2110"/>
      <c r="K33" s="2115"/>
      <c r="L33" s="2116"/>
      <c r="M33" s="2110"/>
      <c r="N33" s="1851" t="s">
        <v>2718</v>
      </c>
      <c r="O33" s="1468" t="str">
        <f>IF(O31="","n.d.",IF(O32="","n.d.",IF(O32=0,"",O31/O32)))</f>
        <v>n.d.</v>
      </c>
      <c r="P33" s="2146"/>
      <c r="Q33" s="2149"/>
      <c r="R33" s="2139"/>
    </row>
    <row r="34" spans="1:19" ht="30" customHeight="1" thickBot="1" x14ac:dyDescent="0.3">
      <c r="A34" s="2084">
        <v>3</v>
      </c>
      <c r="B34" s="2087"/>
      <c r="C34" s="2090" t="s">
        <v>2720</v>
      </c>
      <c r="D34" s="2093" t="s">
        <v>3657</v>
      </c>
      <c r="E34" s="2094"/>
      <c r="F34" s="2093" t="s">
        <v>2786</v>
      </c>
      <c r="G34" s="2094"/>
      <c r="H34" s="2093" t="s">
        <v>2721</v>
      </c>
      <c r="I34" s="2094"/>
      <c r="J34" s="2108"/>
      <c r="K34" s="2111" t="s">
        <v>2717</v>
      </c>
      <c r="L34" s="2112"/>
      <c r="M34" s="2108"/>
      <c r="N34" s="1851" t="s">
        <v>14</v>
      </c>
      <c r="O34" s="1467"/>
      <c r="P34" s="2144" t="str">
        <f>IF(O36=[15]Berechnung1!D34,[15]Berechnung1!$F$5,IF(OR(O36&lt; [15]Berechnung1!E34,O36&gt; [15]Berechnung1!F34),[15]Berechnung1!$G$5,IF(OR(ROUND(O36,4)&lt;[15]Berechnung1!J34,ROUND(O36,4)&gt;[15]Berechnung1!K34),[15]Berechnung1!$D$5,IF(OR(ROUND(O36,4)&lt;[15]Berechnung1!G34,ROUND(O36,4)&gt;[15]Berechnung1!H34),[15]Berechnung1!$E$5,[15]Berechnung1!$C$5))))</f>
        <v>Unvollständig</v>
      </c>
      <c r="Q34" s="2137"/>
      <c r="R34" s="2137"/>
    </row>
    <row r="35" spans="1:19" ht="30" customHeight="1" thickBot="1" x14ac:dyDescent="0.3">
      <c r="A35" s="2085"/>
      <c r="B35" s="2088"/>
      <c r="C35" s="2091"/>
      <c r="D35" s="2095"/>
      <c r="E35" s="2096"/>
      <c r="F35" s="2095"/>
      <c r="G35" s="2096"/>
      <c r="H35" s="2095"/>
      <c r="I35" s="2096"/>
      <c r="J35" s="2109"/>
      <c r="K35" s="2113"/>
      <c r="L35" s="2114"/>
      <c r="M35" s="2109"/>
      <c r="N35" s="1851" t="s">
        <v>15</v>
      </c>
      <c r="O35" s="1659">
        <f>IF(SUM([15]Basisdaten!$B$33:$E$33) = "","",SUM([15]Basisdaten!$B$33:$E$33))</f>
        <v>0</v>
      </c>
      <c r="P35" s="2145"/>
      <c r="Q35" s="2138"/>
      <c r="R35" s="2138"/>
    </row>
    <row r="36" spans="1:19" ht="30" customHeight="1" thickBot="1" x14ac:dyDescent="0.3">
      <c r="A36" s="2086"/>
      <c r="B36" s="2089"/>
      <c r="C36" s="2092"/>
      <c r="D36" s="2097"/>
      <c r="E36" s="2098"/>
      <c r="F36" s="2097"/>
      <c r="G36" s="2098"/>
      <c r="H36" s="2097"/>
      <c r="I36" s="2098"/>
      <c r="J36" s="2110"/>
      <c r="K36" s="2115"/>
      <c r="L36" s="2116"/>
      <c r="M36" s="2110"/>
      <c r="N36" s="1851" t="s">
        <v>2718</v>
      </c>
      <c r="O36" s="1468" t="str">
        <f>IF(O34="","n.d.",IF(O35="","n.d.",IF(O35=0,"",O34/O35)))</f>
        <v>n.d.</v>
      </c>
      <c r="P36" s="2146"/>
      <c r="Q36" s="2139"/>
      <c r="R36" s="2139"/>
    </row>
    <row r="37" spans="1:19" ht="30" customHeight="1" thickBot="1" x14ac:dyDescent="0.3">
      <c r="A37" s="2084">
        <v>4</v>
      </c>
      <c r="B37" s="2087"/>
      <c r="C37" s="2090" t="s">
        <v>2722</v>
      </c>
      <c r="D37" s="2093" t="s">
        <v>2723</v>
      </c>
      <c r="E37" s="2094"/>
      <c r="F37" s="2093" t="s">
        <v>3658</v>
      </c>
      <c r="G37" s="2094"/>
      <c r="H37" s="2093" t="s">
        <v>3659</v>
      </c>
      <c r="I37" s="2094"/>
      <c r="J37" s="2108" t="s">
        <v>2724</v>
      </c>
      <c r="K37" s="2111" t="s">
        <v>2725</v>
      </c>
      <c r="L37" s="2112"/>
      <c r="M37" s="2108" t="s">
        <v>2726</v>
      </c>
      <c r="N37" s="1660" t="s">
        <v>14</v>
      </c>
      <c r="O37" s="1467"/>
      <c r="P37" s="2144" t="str">
        <f>IF(O39=[15]Berechnung1!D37,[15]Berechnung1!$F$5,IF(OR(O39&lt; [15]Berechnung1!E37,O39&gt; [15]Berechnung1!F37),[15]Berechnung1!$G$5,IF(OR(ROUND(O39,4)&lt;[15]Berechnung1!J37,ROUND(O39,4)&gt;[15]Berechnung1!K37),[15]Berechnung1!$D$5,IF(OR(ROUND(O39,4)&lt;[15]Berechnung1!G37,ROUND(O39,4)&gt;[15]Berechnung1!H37),[15]Berechnung1!$E$5,[15]Berechnung1!$C$5))))</f>
        <v>Unvollständig</v>
      </c>
      <c r="Q37" s="2137"/>
      <c r="R37" s="2137"/>
    </row>
    <row r="38" spans="1:19" ht="30" customHeight="1" thickBot="1" x14ac:dyDescent="0.3">
      <c r="A38" s="2085"/>
      <c r="B38" s="2088"/>
      <c r="C38" s="2091"/>
      <c r="D38" s="2095"/>
      <c r="E38" s="2096"/>
      <c r="F38" s="2095"/>
      <c r="G38" s="2096"/>
      <c r="H38" s="2095"/>
      <c r="I38" s="2096"/>
      <c r="J38" s="2109"/>
      <c r="K38" s="2113"/>
      <c r="L38" s="2114"/>
      <c r="M38" s="2109"/>
      <c r="N38" s="1851" t="s">
        <v>15</v>
      </c>
      <c r="O38" s="1659">
        <f>IF(OR([15]Basisdaten!$H$33 = "",O25=""),0,[15]Basisdaten!$H$33+O25)</f>
        <v>0</v>
      </c>
      <c r="P38" s="2145"/>
      <c r="Q38" s="2138"/>
      <c r="R38" s="2138"/>
    </row>
    <row r="39" spans="1:19" ht="30" customHeight="1" thickBot="1" x14ac:dyDescent="0.3">
      <c r="A39" s="2086"/>
      <c r="B39" s="2089"/>
      <c r="C39" s="2092"/>
      <c r="D39" s="2097"/>
      <c r="E39" s="2098"/>
      <c r="F39" s="2097"/>
      <c r="G39" s="2098"/>
      <c r="H39" s="2097"/>
      <c r="I39" s="2098"/>
      <c r="J39" s="2110"/>
      <c r="K39" s="2115"/>
      <c r="L39" s="2116"/>
      <c r="M39" s="2110"/>
      <c r="N39" s="1851" t="s">
        <v>2718</v>
      </c>
      <c r="O39" s="1468" t="str">
        <f>IF(O37="","n.d.",IF(O38="","n.d.",IF(O38=0,"",O37/O38)))</f>
        <v>n.d.</v>
      </c>
      <c r="P39" s="2146"/>
      <c r="Q39" s="2139"/>
      <c r="R39" s="2139"/>
    </row>
    <row r="40" spans="1:19" ht="30" customHeight="1" thickBot="1" x14ac:dyDescent="0.3">
      <c r="A40" s="2084">
        <v>5</v>
      </c>
      <c r="B40" s="2087"/>
      <c r="C40" s="2090" t="s">
        <v>2727</v>
      </c>
      <c r="D40" s="2093" t="s">
        <v>3660</v>
      </c>
      <c r="E40" s="2094"/>
      <c r="F40" s="2093" t="s">
        <v>3661</v>
      </c>
      <c r="G40" s="2094"/>
      <c r="H40" s="2093" t="s">
        <v>3662</v>
      </c>
      <c r="I40" s="2094"/>
      <c r="J40" s="2108" t="s">
        <v>2739</v>
      </c>
      <c r="K40" s="2111" t="s">
        <v>2725</v>
      </c>
      <c r="L40" s="2112"/>
      <c r="M40" s="2150"/>
      <c r="N40" s="1660" t="s">
        <v>14</v>
      </c>
      <c r="O40" s="1467"/>
      <c r="P40" s="2144" t="str">
        <f>IF(O42=[15]Berechnung1!D40,[15]Berechnung1!$F$5,IF(OR(O42&lt; [15]Berechnung1!E40,O42&gt; [15]Berechnung1!F40),[15]Berechnung1!$G$5,IF(OR(ROUND(O42,4)&lt;[15]Berechnung1!J40,ROUND(O42,4)&gt;[15]Berechnung1!K40),[15]Berechnung1!$D$5,IF(OR(ROUND(O42,4)&lt;[15]Berechnung1!G40,ROUND(O42,4)&gt;[15]Berechnung1!H40),[15]Berechnung1!$E$5,[15]Berechnung1!$C$5))))</f>
        <v>Unvollständig</v>
      </c>
      <c r="Q40" s="2137"/>
      <c r="R40" s="2137"/>
    </row>
    <row r="41" spans="1:19" ht="30" customHeight="1" thickBot="1" x14ac:dyDescent="0.3">
      <c r="A41" s="2085"/>
      <c r="B41" s="2088"/>
      <c r="C41" s="2091"/>
      <c r="D41" s="2095"/>
      <c r="E41" s="2096"/>
      <c r="F41" s="2095"/>
      <c r="G41" s="2096"/>
      <c r="H41" s="2095"/>
      <c r="I41" s="2096"/>
      <c r="J41" s="2109"/>
      <c r="K41" s="2113"/>
      <c r="L41" s="2114"/>
      <c r="M41" s="2109"/>
      <c r="N41" s="1851" t="s">
        <v>15</v>
      </c>
      <c r="O41" s="1659">
        <f>IF(OR([15]Basisdaten!$H$33 = "",O25=""),0,[15]Basisdaten!$H$33+O25)</f>
        <v>0</v>
      </c>
      <c r="P41" s="2145"/>
      <c r="Q41" s="2138"/>
      <c r="R41" s="2138"/>
    </row>
    <row r="42" spans="1:19" ht="30" customHeight="1" thickBot="1" x14ac:dyDescent="0.3">
      <c r="A42" s="2086"/>
      <c r="B42" s="2089"/>
      <c r="C42" s="2092"/>
      <c r="D42" s="2097"/>
      <c r="E42" s="2098"/>
      <c r="F42" s="2097"/>
      <c r="G42" s="2098"/>
      <c r="H42" s="2097"/>
      <c r="I42" s="2098"/>
      <c r="J42" s="2110"/>
      <c r="K42" s="2115"/>
      <c r="L42" s="2116"/>
      <c r="M42" s="2110"/>
      <c r="N42" s="1851" t="s">
        <v>2718</v>
      </c>
      <c r="O42" s="1468" t="str">
        <f>IF(O40="","n.d.",IF(O41="","n.d.",IF(O41=0,"",O40/O41)))</f>
        <v>n.d.</v>
      </c>
      <c r="P42" s="2146"/>
      <c r="Q42" s="2139"/>
      <c r="R42" s="2139"/>
    </row>
    <row r="43" spans="1:19" ht="30" customHeight="1" thickBot="1" x14ac:dyDescent="0.3">
      <c r="A43" s="2084">
        <v>6</v>
      </c>
      <c r="B43" s="2087" t="s">
        <v>2728</v>
      </c>
      <c r="C43" s="2090" t="s">
        <v>3663</v>
      </c>
      <c r="D43" s="2093" t="s">
        <v>3664</v>
      </c>
      <c r="E43" s="2094"/>
      <c r="F43" s="2093" t="s">
        <v>3665</v>
      </c>
      <c r="G43" s="2094"/>
      <c r="H43" s="2093" t="s">
        <v>2729</v>
      </c>
      <c r="I43" s="2094"/>
      <c r="J43" s="2108"/>
      <c r="K43" s="2111" t="s">
        <v>2730</v>
      </c>
      <c r="L43" s="2112"/>
      <c r="M43" s="2108" t="s">
        <v>2731</v>
      </c>
      <c r="N43" s="1851" t="s">
        <v>14</v>
      </c>
      <c r="O43" s="1467"/>
      <c r="P43" s="2144" t="str">
        <f>IF(O45=[15]Berechnung1!D43,[15]Berechnung1!$F$5,IF(OR(O45&lt; [15]Berechnung1!E43,O45&gt; [15]Berechnung1!F43),[15]Berechnung1!$G$5,IF(OR(ROUND(O45,4)&lt;[15]Berechnung1!J43,ROUND(O45,4)&gt;[15]Berechnung1!K43),[15]Berechnung1!$D$5,IF(OR(ROUND(O45,4)&lt;[15]Berechnung1!G43,ROUND(O45,4)&gt;[15]Berechnung1!H43),[15]Berechnung1!$E$5,[15]Berechnung1!$C$5))))</f>
        <v>Unvollständig</v>
      </c>
      <c r="Q43" s="2137"/>
      <c r="R43" s="2137"/>
    </row>
    <row r="44" spans="1:19" ht="30" customHeight="1" thickBot="1" x14ac:dyDescent="0.3">
      <c r="A44" s="2085"/>
      <c r="B44" s="2088"/>
      <c r="C44" s="2091"/>
      <c r="D44" s="2095"/>
      <c r="E44" s="2096"/>
      <c r="F44" s="2095"/>
      <c r="G44" s="2096"/>
      <c r="H44" s="2095"/>
      <c r="I44" s="2096"/>
      <c r="J44" s="2109"/>
      <c r="K44" s="2113"/>
      <c r="L44" s="2114"/>
      <c r="M44" s="2109"/>
      <c r="N44" s="1851" t="s">
        <v>15</v>
      </c>
      <c r="O44" s="1659">
        <f>IF([15]Basisdaten!$H$33 = "",0,[15]Basisdaten!$H$33)</f>
        <v>0</v>
      </c>
      <c r="P44" s="2145"/>
      <c r="Q44" s="2138"/>
      <c r="R44" s="2138"/>
    </row>
    <row r="45" spans="1:19" ht="30" customHeight="1" thickBot="1" x14ac:dyDescent="0.3">
      <c r="A45" s="2086"/>
      <c r="B45" s="2089"/>
      <c r="C45" s="2092"/>
      <c r="D45" s="2097"/>
      <c r="E45" s="2098"/>
      <c r="F45" s="2097"/>
      <c r="G45" s="2098"/>
      <c r="H45" s="2097"/>
      <c r="I45" s="2098"/>
      <c r="J45" s="2110"/>
      <c r="K45" s="2115"/>
      <c r="L45" s="2116"/>
      <c r="M45" s="2110"/>
      <c r="N45" s="1851" t="s">
        <v>2718</v>
      </c>
      <c r="O45" s="1468" t="str">
        <f>IF(O43="","n.d.",IF(O44="","n.d.",IF(O44=0,"",O43/O44)))</f>
        <v>n.d.</v>
      </c>
      <c r="P45" s="2146"/>
      <c r="Q45" s="2139"/>
      <c r="R45" s="2139"/>
    </row>
    <row r="46" spans="1:19" ht="33" customHeight="1" thickBot="1" x14ac:dyDescent="0.3">
      <c r="A46" s="2151">
        <v>7</v>
      </c>
      <c r="B46" s="2154" t="s">
        <v>3315</v>
      </c>
      <c r="C46" s="2157" t="s">
        <v>3666</v>
      </c>
      <c r="D46" s="2160" t="s">
        <v>2732</v>
      </c>
      <c r="E46" s="2161"/>
      <c r="F46" s="2160" t="s">
        <v>3705</v>
      </c>
      <c r="G46" s="2161"/>
      <c r="H46" s="2160" t="s">
        <v>2729</v>
      </c>
      <c r="I46" s="2161"/>
      <c r="J46" s="2169"/>
      <c r="K46" s="2172" t="s">
        <v>2736</v>
      </c>
      <c r="L46" s="2173"/>
      <c r="M46" s="2178"/>
      <c r="N46" s="1661" t="s">
        <v>14</v>
      </c>
      <c r="O46" s="1467"/>
      <c r="P46" s="2144" t="str">
        <f>IF(O48=[15]Berechnung1!D46,[15]Berechnung1!$F$5,IF(OR(O48&lt; [15]Berechnung1!E46,O48&gt; [15]Berechnung1!F46),[15]Berechnung1!$G$5,IF(OR(ROUND(O48,4)&lt;[15]Berechnung1!J46,ROUND(O48,4)&gt;[15]Berechnung1!K46),[15]Berechnung1!$D$5,IF(OR(ROUND(O48,4)&lt;[15]Berechnung1!G46,ROUND(O48,4)&gt;[15]Berechnung1!H46),[15]Berechnung1!$E$5,[15]Berechnung1!$C$5))))</f>
        <v>Unvollständig</v>
      </c>
      <c r="Q46" s="2137"/>
      <c r="R46" s="2166"/>
      <c r="S46" s="1469"/>
    </row>
    <row r="47" spans="1:19" ht="33" customHeight="1" thickBot="1" x14ac:dyDescent="0.3">
      <c r="A47" s="2152"/>
      <c r="B47" s="2155"/>
      <c r="C47" s="2158"/>
      <c r="D47" s="2162"/>
      <c r="E47" s="2163"/>
      <c r="F47" s="2162"/>
      <c r="G47" s="2163"/>
      <c r="H47" s="2162"/>
      <c r="I47" s="2163"/>
      <c r="J47" s="2170"/>
      <c r="K47" s="2174"/>
      <c r="L47" s="2175"/>
      <c r="M47" s="2170"/>
      <c r="N47" s="1662" t="s">
        <v>15</v>
      </c>
      <c r="O47" s="1470">
        <f>IF([15]Basisdaten!$H$33 = "",0,[15]Basisdaten!$H$33)</f>
        <v>0</v>
      </c>
      <c r="P47" s="2145"/>
      <c r="Q47" s="2138"/>
      <c r="R47" s="2167"/>
      <c r="S47" s="1469"/>
    </row>
    <row r="48" spans="1:19" ht="33" customHeight="1" thickBot="1" x14ac:dyDescent="0.3">
      <c r="A48" s="2153"/>
      <c r="B48" s="2156"/>
      <c r="C48" s="2159"/>
      <c r="D48" s="2164"/>
      <c r="E48" s="2165"/>
      <c r="F48" s="2164"/>
      <c r="G48" s="2165"/>
      <c r="H48" s="2164"/>
      <c r="I48" s="2165"/>
      <c r="J48" s="2171"/>
      <c r="K48" s="2176"/>
      <c r="L48" s="2177"/>
      <c r="M48" s="2171"/>
      <c r="N48" s="1662" t="s">
        <v>2718</v>
      </c>
      <c r="O48" s="1471" t="str">
        <f>IF(O46="","n.d.",IF(O47="","n.d.",IF(O47=0,"",O46/O47)))</f>
        <v>n.d.</v>
      </c>
      <c r="P48" s="2146"/>
      <c r="Q48" s="2139"/>
      <c r="R48" s="2168"/>
      <c r="S48" s="1469"/>
    </row>
    <row r="49" spans="1:19" ht="30" customHeight="1" thickBot="1" x14ac:dyDescent="0.3">
      <c r="A49" s="2151">
        <v>8</v>
      </c>
      <c r="B49" s="2154"/>
      <c r="C49" s="2157" t="s">
        <v>2733</v>
      </c>
      <c r="D49" s="2160" t="s">
        <v>2734</v>
      </c>
      <c r="E49" s="2161"/>
      <c r="F49" s="2143" t="s">
        <v>2787</v>
      </c>
      <c r="G49" s="2103"/>
      <c r="H49" s="2160" t="s">
        <v>3667</v>
      </c>
      <c r="I49" s="2161"/>
      <c r="J49" s="2169"/>
      <c r="K49" s="2172" t="s">
        <v>2736</v>
      </c>
      <c r="L49" s="2173"/>
      <c r="M49" s="2178"/>
      <c r="N49" s="1661" t="s">
        <v>14</v>
      </c>
      <c r="O49" s="1467"/>
      <c r="P49" s="2144" t="str">
        <f>IF(AND(O49&lt;&gt;"",O50&lt;&gt;"",O49=0,O50=0),[15]Berechnung1!$H$5,IF(O51="",[15]Berechnung1!$D$5,IF(O51=[15]Berechnung1!D49,[15]Berechnung1!$F$5,IF(OR(O51&lt;[15]Berechnung1!E49,O51&gt;[15]Berechnung1!F49),[15]Berechnung1!$G$5,IF(OR(ROUND(O51,4)&lt;[15]Berechnung1!J49,ROUND(O51,4)&gt;[15]Berechnung1!K49),[15]Berechnung1!$D$5,IF(OR(ROUND(O51,4)&lt;[15]Berechnung1!G49,ROUND(O51,4)&gt;[15]Berechnung1!H49),[15]Berechnung1!$E$5,[15]Berechnung1!$C$5))))))</f>
        <v>Unvollständig</v>
      </c>
      <c r="Q49" s="2179"/>
      <c r="R49" s="2166"/>
      <c r="S49" s="1469"/>
    </row>
    <row r="50" spans="1:19" ht="30" customHeight="1" thickBot="1" x14ac:dyDescent="0.3">
      <c r="A50" s="2152"/>
      <c r="B50" s="2155"/>
      <c r="C50" s="2158"/>
      <c r="D50" s="2162"/>
      <c r="E50" s="2163"/>
      <c r="F50" s="2104"/>
      <c r="G50" s="2105"/>
      <c r="H50" s="2162"/>
      <c r="I50" s="2163"/>
      <c r="J50" s="2170"/>
      <c r="K50" s="2174"/>
      <c r="L50" s="2175"/>
      <c r="M50" s="2170"/>
      <c r="N50" s="1662" t="s">
        <v>15</v>
      </c>
      <c r="O50" s="1467"/>
      <c r="P50" s="2145"/>
      <c r="Q50" s="2180"/>
      <c r="R50" s="2167"/>
      <c r="S50" s="1469"/>
    </row>
    <row r="51" spans="1:19" ht="30" customHeight="1" thickBot="1" x14ac:dyDescent="0.3">
      <c r="A51" s="2153"/>
      <c r="B51" s="2156"/>
      <c r="C51" s="2159"/>
      <c r="D51" s="2164"/>
      <c r="E51" s="2165"/>
      <c r="F51" s="2106"/>
      <c r="G51" s="2107"/>
      <c r="H51" s="2164"/>
      <c r="I51" s="2165"/>
      <c r="J51" s="2171"/>
      <c r="K51" s="2176"/>
      <c r="L51" s="2177"/>
      <c r="M51" s="2171"/>
      <c r="N51" s="1662" t="s">
        <v>2718</v>
      </c>
      <c r="O51" s="1471" t="str">
        <f>IF(O49="","n.d.",IF(O50="","n.d.",IF(O50=0,"",O49/O50)))</f>
        <v>n.d.</v>
      </c>
      <c r="P51" s="2146"/>
      <c r="Q51" s="2181"/>
      <c r="R51" s="2168"/>
      <c r="S51" s="1469"/>
    </row>
    <row r="52" spans="1:19" ht="30" customHeight="1" thickBot="1" x14ac:dyDescent="0.3">
      <c r="A52" s="2084">
        <v>9</v>
      </c>
      <c r="B52" s="2087"/>
      <c r="C52" s="2090" t="s">
        <v>2735</v>
      </c>
      <c r="D52" s="2093" t="s">
        <v>3668</v>
      </c>
      <c r="E52" s="2094"/>
      <c r="F52" s="2093" t="s">
        <v>3669</v>
      </c>
      <c r="G52" s="2094"/>
      <c r="H52" s="2093" t="s">
        <v>3670</v>
      </c>
      <c r="I52" s="2094"/>
      <c r="J52" s="2108"/>
      <c r="K52" s="2111" t="s">
        <v>2736</v>
      </c>
      <c r="L52" s="2112"/>
      <c r="M52" s="2108"/>
      <c r="N52" s="1660" t="s">
        <v>14</v>
      </c>
      <c r="O52" s="1467"/>
      <c r="P52" s="2144" t="str">
        <f>IF(AND(O52&lt;&gt;"",O53&lt;&gt;"",O52=0,O53=0),[15]Berechnung1!$H$5,IF(OR(O52="",O53=""),[15]Berechnung1!$F$5,IF(AND(O52=0,O53=0),[15]Berechnung1!$D$5,IF(O54=[15]Berechnung1!D52,[15]Berechnung1!$F$5,IF(OR(O54&lt;[15]Berechnung1!E52,O54&gt;[15]Berechnung1!F52),[15]Berechnung1!$G$5,IF(OR(ROUND(O54,4)&lt;[15]Berechnung1!J52,ROUND(O54,4)&gt;[15]Berechnung1!K52),[15]Berechnung1!$D$5,IF(OR(ROUND(O54,4)&lt;[15]Berechnung1!G52,ROUND(O54,4)&gt;[15]Berechnung1!H52),[15]Berechnung1!$E$5,[15]Berechnung1!$C$5)))))))</f>
        <v>Unvollständig</v>
      </c>
      <c r="Q52" s="2137"/>
      <c r="R52" s="2137"/>
    </row>
    <row r="53" spans="1:19" ht="30" customHeight="1" thickBot="1" x14ac:dyDescent="0.3">
      <c r="A53" s="2085"/>
      <c r="B53" s="2088"/>
      <c r="C53" s="2091"/>
      <c r="D53" s="2095"/>
      <c r="E53" s="2096"/>
      <c r="F53" s="2095"/>
      <c r="G53" s="2096"/>
      <c r="H53" s="2095"/>
      <c r="I53" s="2096"/>
      <c r="J53" s="2109"/>
      <c r="K53" s="2113"/>
      <c r="L53" s="2114"/>
      <c r="M53" s="2109"/>
      <c r="N53" s="1851" t="s">
        <v>15</v>
      </c>
      <c r="O53" s="1467"/>
      <c r="P53" s="2145"/>
      <c r="Q53" s="2138"/>
      <c r="R53" s="2138"/>
      <c r="S53" s="1459">
        <f>IF([15]Basisdaten!H33="",0,[15]Basisdaten!H33)</f>
        <v>0</v>
      </c>
    </row>
    <row r="54" spans="1:19" ht="30" customHeight="1" thickBot="1" x14ac:dyDescent="0.3">
      <c r="A54" s="2086"/>
      <c r="B54" s="2089"/>
      <c r="C54" s="2092"/>
      <c r="D54" s="2097"/>
      <c r="E54" s="2098"/>
      <c r="F54" s="2097"/>
      <c r="G54" s="2098"/>
      <c r="H54" s="2097"/>
      <c r="I54" s="2098"/>
      <c r="J54" s="2110"/>
      <c r="K54" s="2115"/>
      <c r="L54" s="2116"/>
      <c r="M54" s="2110"/>
      <c r="N54" s="1851" t="s">
        <v>2718</v>
      </c>
      <c r="O54" s="1468" t="str">
        <f>IF(O52="","n.d.",IF(O53="","n.d.",IF(O53=0,"",O52/O53)))</f>
        <v>n.d.</v>
      </c>
      <c r="P54" s="2146"/>
      <c r="Q54" s="2139"/>
      <c r="R54" s="2139"/>
    </row>
    <row r="55" spans="1:19" ht="30" customHeight="1" thickBot="1" x14ac:dyDescent="0.3">
      <c r="A55" s="2191">
        <v>10</v>
      </c>
      <c r="B55" s="2194" t="s">
        <v>3315</v>
      </c>
      <c r="C55" s="2197" t="s">
        <v>2737</v>
      </c>
      <c r="D55" s="2143" t="s">
        <v>2738</v>
      </c>
      <c r="E55" s="2103"/>
      <c r="F55" s="2143" t="s">
        <v>3671</v>
      </c>
      <c r="G55" s="2103"/>
      <c r="H55" s="2143" t="s">
        <v>3672</v>
      </c>
      <c r="I55" s="2103"/>
      <c r="J55" s="2182" t="s">
        <v>2739</v>
      </c>
      <c r="K55" s="2182" t="s">
        <v>2725</v>
      </c>
      <c r="L55" s="2185"/>
      <c r="M55" s="2188"/>
      <c r="N55" s="1663" t="s">
        <v>14</v>
      </c>
      <c r="O55" s="1472"/>
      <c r="P55" s="2144" t="str">
        <f>IF(AND(O55&lt;&gt;"",O56&lt;&gt;"",O55=0,O56=0),[15]Berechnung1!$H$5,IF(OR(O55="",O56=""),[15]Berechnung1!$F$5,IF(AND(O55=0,O56=0),[15]Berechnung1!$D$5,IF(O57=[15]Berechnung1!D55,[15]Berechnung1!$F$5,IF(OR(O57&lt;[15]Berechnung1!E55,O57&gt;[15]Berechnung1!F55),[15]Berechnung1!$G$5,IF(OR(ROUND(O57,4)&lt;[15]Berechnung1!J55,ROUND(O57,4)&gt;[15]Berechnung1!K55),[15]Berechnung1!$D$5,IF(OR(ROUND(O57,4)&lt;[15]Berechnung1!G55,ROUND(O57,4)&gt;[15]Berechnung1!H55),[15]Berechnung1!$E$5,[15]Berechnung1!$C$5)))))))</f>
        <v>Unvollständig</v>
      </c>
      <c r="Q55" s="2147"/>
      <c r="R55" s="2137"/>
    </row>
    <row r="56" spans="1:19" ht="30" customHeight="1" thickBot="1" x14ac:dyDescent="0.3">
      <c r="A56" s="2192"/>
      <c r="B56" s="2195"/>
      <c r="C56" s="2198"/>
      <c r="D56" s="2104"/>
      <c r="E56" s="2105"/>
      <c r="F56" s="2104"/>
      <c r="G56" s="2105"/>
      <c r="H56" s="2104"/>
      <c r="I56" s="2105"/>
      <c r="J56" s="2183"/>
      <c r="K56" s="2183"/>
      <c r="L56" s="2186"/>
      <c r="M56" s="2189"/>
      <c r="N56" s="1663" t="s">
        <v>15</v>
      </c>
      <c r="O56" s="1472"/>
      <c r="P56" s="2145"/>
      <c r="Q56" s="2148"/>
      <c r="R56" s="2138"/>
    </row>
    <row r="57" spans="1:19" ht="30" customHeight="1" thickBot="1" x14ac:dyDescent="0.3">
      <c r="A57" s="2193"/>
      <c r="B57" s="2196"/>
      <c r="C57" s="2199"/>
      <c r="D57" s="2106"/>
      <c r="E57" s="2107"/>
      <c r="F57" s="2106"/>
      <c r="G57" s="2107"/>
      <c r="H57" s="2106"/>
      <c r="I57" s="2107"/>
      <c r="J57" s="2184"/>
      <c r="K57" s="2184"/>
      <c r="L57" s="2187"/>
      <c r="M57" s="2190"/>
      <c r="N57" s="1663" t="s">
        <v>2718</v>
      </c>
      <c r="O57" s="1473" t="str">
        <f>IF(O55="","n.d.",IF(O56="","n.d.",IF(O56=0,"",O55/O56)))</f>
        <v>n.d.</v>
      </c>
      <c r="P57" s="2146"/>
      <c r="Q57" s="2149"/>
      <c r="R57" s="2139"/>
    </row>
    <row r="58" spans="1:19" ht="30" customHeight="1" thickBot="1" x14ac:dyDescent="0.3">
      <c r="A58" s="2084">
        <v>11</v>
      </c>
      <c r="B58" s="2087"/>
      <c r="C58" s="2090" t="s">
        <v>3048</v>
      </c>
      <c r="D58" s="2093" t="s">
        <v>2740</v>
      </c>
      <c r="E58" s="2094"/>
      <c r="F58" s="2093" t="s">
        <v>2788</v>
      </c>
      <c r="G58" s="2094"/>
      <c r="H58" s="2093" t="s">
        <v>3673</v>
      </c>
      <c r="I58" s="2094"/>
      <c r="J58" s="2108" t="s">
        <v>2741</v>
      </c>
      <c r="K58" s="2111" t="s">
        <v>2742</v>
      </c>
      <c r="L58" s="2112"/>
      <c r="M58" s="2108"/>
      <c r="N58" s="1851" t="s">
        <v>14</v>
      </c>
      <c r="O58" s="1467"/>
      <c r="P58" s="2144" t="str">
        <f>IF(O60=[15]Berechnung1!D58,[15]Berechnung1!$F$5,IF(OR(O60&lt; [15]Berechnung1!E58,O60&gt; [15]Berechnung1!F58),[15]Berechnung1!$G$5,IF(OR(O60&lt;[15]Berechnung1!J58,O60&gt;[15]Berechnung1!K58),[15]Berechnung1!$D$5,IF(OR(ROUND(O60,4)&lt;[15]Berechnung1!G58,ROUND(O60,4)&gt;[15]Berechnung1!H58),[15]Berechnung1!$E$5,[15]Berechnung1!$C$5))))</f>
        <v>Unvollständig</v>
      </c>
      <c r="Q58" s="2137"/>
      <c r="R58" s="2137"/>
    </row>
    <row r="59" spans="1:19" ht="30" customHeight="1" thickBot="1" x14ac:dyDescent="0.3">
      <c r="A59" s="2085"/>
      <c r="B59" s="2088"/>
      <c r="C59" s="2091"/>
      <c r="D59" s="2095"/>
      <c r="E59" s="2096"/>
      <c r="F59" s="2095"/>
      <c r="G59" s="2096"/>
      <c r="H59" s="2095"/>
      <c r="I59" s="2096"/>
      <c r="J59" s="2109"/>
      <c r="K59" s="2113"/>
      <c r="L59" s="2114"/>
      <c r="M59" s="2109"/>
      <c r="N59" s="1851" t="s">
        <v>15</v>
      </c>
      <c r="O59" s="1467"/>
      <c r="P59" s="2145"/>
      <c r="Q59" s="2138"/>
      <c r="R59" s="2138"/>
    </row>
    <row r="60" spans="1:19" ht="30" customHeight="1" thickBot="1" x14ac:dyDescent="0.3">
      <c r="A60" s="2086"/>
      <c r="B60" s="2089"/>
      <c r="C60" s="2092"/>
      <c r="D60" s="2097"/>
      <c r="E60" s="2098"/>
      <c r="F60" s="2097"/>
      <c r="G60" s="2098"/>
      <c r="H60" s="2097"/>
      <c r="I60" s="2098"/>
      <c r="J60" s="2110"/>
      <c r="K60" s="2115"/>
      <c r="L60" s="2116"/>
      <c r="M60" s="2110"/>
      <c r="N60" s="1851" t="s">
        <v>2718</v>
      </c>
      <c r="O60" s="1468" t="str">
        <f>IF(O58="","n.d.",IF(O59="","n.d.",IF(O59=0,"",O58/O59)))</f>
        <v>n.d.</v>
      </c>
      <c r="P60" s="2146"/>
      <c r="Q60" s="2139"/>
      <c r="R60" s="2139"/>
    </row>
    <row r="61" spans="1:19" ht="30" customHeight="1" thickBot="1" x14ac:dyDescent="0.3">
      <c r="A61" s="2084">
        <v>12</v>
      </c>
      <c r="B61" s="2087"/>
      <c r="C61" s="2090" t="s">
        <v>2743</v>
      </c>
      <c r="D61" s="2093" t="s">
        <v>2744</v>
      </c>
      <c r="E61" s="2094"/>
      <c r="F61" s="2093" t="s">
        <v>2789</v>
      </c>
      <c r="G61" s="2094"/>
      <c r="H61" s="2093" t="s">
        <v>3674</v>
      </c>
      <c r="I61" s="2094"/>
      <c r="J61" s="2108"/>
      <c r="K61" s="2111" t="s">
        <v>2717</v>
      </c>
      <c r="L61" s="2112"/>
      <c r="M61" s="2150"/>
      <c r="N61" s="1660" t="s">
        <v>14</v>
      </c>
      <c r="O61" s="1467"/>
      <c r="P61" s="2144" t="str">
        <f>IF(O63=[15]Berechnung1!D61,[15]Berechnung1!$F$5,IF(OR(O63&lt; [15]Berechnung1!E61,O63&gt; [15]Berechnung1!F61),[15]Berechnung1!$G$5,IF(OR(O63&lt;[15]Berechnung1!J61,O63&gt;[15]Berechnung1!K61),[15]Berechnung1!$D$5,IF(OR(O63&lt;[15]Berechnung1!G61,O63&gt;[15]Berechnung1!H61),[15]Berechnung1!$E$5,[15]Berechnung1!$C$5))))</f>
        <v>Unvollständig</v>
      </c>
      <c r="Q61" s="2137"/>
      <c r="R61" s="2137"/>
    </row>
    <row r="62" spans="1:19" ht="30" customHeight="1" thickBot="1" x14ac:dyDescent="0.3">
      <c r="A62" s="2085"/>
      <c r="B62" s="2088"/>
      <c r="C62" s="2091"/>
      <c r="D62" s="2095"/>
      <c r="E62" s="2096"/>
      <c r="F62" s="2095"/>
      <c r="G62" s="2096"/>
      <c r="H62" s="2095"/>
      <c r="I62" s="2096"/>
      <c r="J62" s="2109"/>
      <c r="K62" s="2113"/>
      <c r="L62" s="2114"/>
      <c r="M62" s="2109"/>
      <c r="N62" s="1851" t="s">
        <v>15</v>
      </c>
      <c r="O62" s="1467"/>
      <c r="P62" s="2145"/>
      <c r="Q62" s="2138"/>
      <c r="R62" s="2138"/>
    </row>
    <row r="63" spans="1:19" ht="30" customHeight="1" thickBot="1" x14ac:dyDescent="0.3">
      <c r="A63" s="2086"/>
      <c r="B63" s="2089"/>
      <c r="C63" s="2092"/>
      <c r="D63" s="2097"/>
      <c r="E63" s="2098"/>
      <c r="F63" s="2097"/>
      <c r="G63" s="2098"/>
      <c r="H63" s="2097"/>
      <c r="I63" s="2098"/>
      <c r="J63" s="2110"/>
      <c r="K63" s="2115"/>
      <c r="L63" s="2116"/>
      <c r="M63" s="2110"/>
      <c r="N63" s="1851" t="s">
        <v>2718</v>
      </c>
      <c r="O63" s="1468" t="str">
        <f>IF(O61="","n.d.",IF(O62="","n.d.",IF(O62=0,"",O61/O62)))</f>
        <v>n.d.</v>
      </c>
      <c r="P63" s="2146"/>
      <c r="Q63" s="2139"/>
      <c r="R63" s="2139"/>
    </row>
    <row r="64" spans="1:19" s="1664" customFormat="1" ht="30" customHeight="1" thickBot="1" x14ac:dyDescent="0.25">
      <c r="A64" s="2191">
        <v>13</v>
      </c>
      <c r="B64" s="2200" t="s">
        <v>3316</v>
      </c>
      <c r="C64" s="2197" t="s">
        <v>2745</v>
      </c>
      <c r="D64" s="2143" t="s">
        <v>2746</v>
      </c>
      <c r="E64" s="2103"/>
      <c r="F64" s="2143" t="s">
        <v>3675</v>
      </c>
      <c r="G64" s="2103"/>
      <c r="H64" s="2143" t="s">
        <v>3676</v>
      </c>
      <c r="I64" s="2103"/>
      <c r="J64" s="2108" t="s">
        <v>2747</v>
      </c>
      <c r="K64" s="2182" t="s">
        <v>2725</v>
      </c>
      <c r="L64" s="2185"/>
      <c r="M64" s="2150"/>
      <c r="N64" s="1663" t="s">
        <v>14</v>
      </c>
      <c r="O64" s="1472"/>
      <c r="P64" s="2203" t="str">
        <f>IF(AND(O64&lt;&gt;"",O65&lt;&gt;"",O64=0,O65=0),[15]Berechnung1!$H$5,IF(O66="",[15]Berechnung1!$D$5,IF(O66=[15]Berechnung1!D64,[15]Berechnung1!$F$5,IF(OR(O66&lt;[15]Berechnung1!E64,O66&gt;[15]Berechnung1!F64),[15]Berechnung1!$G$5,IF(OR(ROUND(O66,4)&lt;[15]Berechnung1!J64,ROUND(O66,4)&gt;[15]Berechnung1!K64),[15]Berechnung1!$D$5,IF(OR(ROUND(O66,4)&lt;[15]Berechnung1!G64,ROUND(O66,4)&gt;[15]Berechnung1!H64),[15]Berechnung1!$E$5,[15]Berechnung1!$C$5))))))</f>
        <v>Unvollständig</v>
      </c>
      <c r="Q64" s="2140"/>
      <c r="R64" s="2140"/>
      <c r="S64" s="1073"/>
    </row>
    <row r="65" spans="1:19" s="1664" customFormat="1" ht="30" customHeight="1" thickBot="1" x14ac:dyDescent="0.25">
      <c r="A65" s="2192"/>
      <c r="B65" s="2201"/>
      <c r="C65" s="2198"/>
      <c r="D65" s="2104"/>
      <c r="E65" s="2105"/>
      <c r="F65" s="2104"/>
      <c r="G65" s="2105"/>
      <c r="H65" s="2104"/>
      <c r="I65" s="2105"/>
      <c r="J65" s="2109"/>
      <c r="K65" s="2183"/>
      <c r="L65" s="2186"/>
      <c r="M65" s="2109"/>
      <c r="N65" s="1663" t="s">
        <v>15</v>
      </c>
      <c r="O65" s="1472"/>
      <c r="P65" s="2204"/>
      <c r="Q65" s="2141"/>
      <c r="R65" s="2141"/>
      <c r="S65" s="1073">
        <f>IF(OR([15]Basisdaten!H35="",[15]Basisdaten!D35=""),0,([15]Basisdaten!H35-[15]Basisdaten!D35))</f>
        <v>0</v>
      </c>
    </row>
    <row r="66" spans="1:19" s="1664" customFormat="1" ht="30" customHeight="1" thickBot="1" x14ac:dyDescent="0.25">
      <c r="A66" s="2193"/>
      <c r="B66" s="2202"/>
      <c r="C66" s="2199"/>
      <c r="D66" s="2106"/>
      <c r="E66" s="2107"/>
      <c r="F66" s="2106"/>
      <c r="G66" s="2107"/>
      <c r="H66" s="2106"/>
      <c r="I66" s="2107"/>
      <c r="J66" s="2110"/>
      <c r="K66" s="2184"/>
      <c r="L66" s="2187"/>
      <c r="M66" s="2110"/>
      <c r="N66" s="1663" t="s">
        <v>2718</v>
      </c>
      <c r="O66" s="1473" t="str">
        <f>IF(O64="","n.d.",IF(O65="","n.d.",IF(AND(O64=0,O65=0),"",IF(O65=0,"n.d.",O64/O65))))</f>
        <v>n.d.</v>
      </c>
      <c r="P66" s="2205"/>
      <c r="Q66" s="2142"/>
      <c r="R66" s="2142"/>
      <c r="S66" s="1073"/>
    </row>
    <row r="67" spans="1:19" ht="30" customHeight="1" x14ac:dyDescent="0.25">
      <c r="A67" s="2084">
        <v>14</v>
      </c>
      <c r="B67" s="2087" t="s">
        <v>2748</v>
      </c>
      <c r="C67" s="2090" t="s">
        <v>2749</v>
      </c>
      <c r="D67" s="2093" t="s">
        <v>2750</v>
      </c>
      <c r="E67" s="2094"/>
      <c r="F67" s="2093" t="s">
        <v>2751</v>
      </c>
      <c r="G67" s="2094"/>
      <c r="H67" s="2093" t="s">
        <v>2752</v>
      </c>
      <c r="I67" s="2094"/>
      <c r="J67" s="2108"/>
      <c r="K67" s="2111" t="s">
        <v>2753</v>
      </c>
      <c r="L67" s="2112"/>
      <c r="M67" s="2108"/>
      <c r="N67" s="2090" t="s">
        <v>926</v>
      </c>
      <c r="O67" s="2208">
        <f>$S68</f>
        <v>0</v>
      </c>
      <c r="P67" s="2144" t="str">
        <f>IF(O67=[15]Berechnung1!D67,[15]Berechnung1!$F$5,IF(OR(O67&lt; [15]Berechnung1!E67,O67&gt; [15]Berechnung1!F67),[15]Berechnung1!$G$5,IF(OR(ROUND(O67,4)&lt;[15]Berechnung1!J67,ROUND(O67,4)&gt;[15]Berechnung1!K67),[15]Berechnung1!$D$5,IF(OR(ROUND(O67,4)&lt;[15]Berechnung1!G67,ROUND(O67,4)&gt;[15]Berechnung1!H67),[15]Berechnung1!$E$5,[15]Berechnung1!$C$5))))</f>
        <v>Unvollständig</v>
      </c>
      <c r="Q67" s="2137"/>
      <c r="R67" s="2137"/>
    </row>
    <row r="68" spans="1:19" ht="30" customHeight="1" x14ac:dyDescent="0.25">
      <c r="A68" s="2085"/>
      <c r="B68" s="2088"/>
      <c r="C68" s="2091"/>
      <c r="D68" s="2095"/>
      <c r="E68" s="2096"/>
      <c r="F68" s="2095"/>
      <c r="G68" s="2096"/>
      <c r="H68" s="2095"/>
      <c r="I68" s="2096"/>
      <c r="J68" s="2109"/>
      <c r="K68" s="2113"/>
      <c r="L68" s="2114"/>
      <c r="M68" s="2109"/>
      <c r="N68" s="2206"/>
      <c r="O68" s="2209"/>
      <c r="P68" s="2145"/>
      <c r="Q68" s="2138"/>
      <c r="R68" s="2138"/>
      <c r="S68" s="1073">
        <f>[15]Basisdaten!B34+[15]Basisdaten!D34</f>
        <v>0</v>
      </c>
    </row>
    <row r="69" spans="1:19" ht="30" customHeight="1" thickBot="1" x14ac:dyDescent="0.3">
      <c r="A69" s="2086"/>
      <c r="B69" s="2089"/>
      <c r="C69" s="2092"/>
      <c r="D69" s="2097"/>
      <c r="E69" s="2098"/>
      <c r="F69" s="2097"/>
      <c r="G69" s="2098"/>
      <c r="H69" s="2097"/>
      <c r="I69" s="2098"/>
      <c r="J69" s="2110"/>
      <c r="K69" s="2115"/>
      <c r="L69" s="2116"/>
      <c r="M69" s="2110"/>
      <c r="N69" s="2207"/>
      <c r="O69" s="2210"/>
      <c r="P69" s="2146"/>
      <c r="Q69" s="2139"/>
      <c r="R69" s="2139"/>
    </row>
    <row r="70" spans="1:19" ht="30" customHeight="1" x14ac:dyDescent="0.25">
      <c r="A70" s="2084">
        <v>15</v>
      </c>
      <c r="B70" s="2087" t="s">
        <v>2748</v>
      </c>
      <c r="C70" s="2090" t="s">
        <v>2754</v>
      </c>
      <c r="D70" s="2093" t="s">
        <v>2750</v>
      </c>
      <c r="E70" s="2094"/>
      <c r="F70" s="2143" t="s">
        <v>2755</v>
      </c>
      <c r="G70" s="2103"/>
      <c r="H70" s="2093" t="s">
        <v>2752</v>
      </c>
      <c r="I70" s="2094"/>
      <c r="J70" s="2108"/>
      <c r="K70" s="2111" t="s">
        <v>2756</v>
      </c>
      <c r="L70" s="2112"/>
      <c r="M70" s="2108"/>
      <c r="N70" s="2090" t="s">
        <v>926</v>
      </c>
      <c r="O70" s="2208">
        <f>IF(SUM([15]Basisdaten!$B$35:$D$35) = 0,0,SUM([15]Basisdaten!$B$35:$D$35))</f>
        <v>0</v>
      </c>
      <c r="P70" s="2144" t="str">
        <f>IF(O70=[15]Berechnung1!D70,[15]Berechnung1!$F$5,IF(OR(O70&lt; [15]Berechnung1!E70,O70&gt; [15]Berechnung1!F70),[15]Berechnung1!$G$5,IF(OR(ROUND(O70,4)&lt;[15]Berechnung1!J70,ROUND(O70,4)&gt;[15]Berechnung1!K70),[15]Berechnung1!$D$5,IF(OR(ROUND(O70,4)&lt;[15]Berechnung1!G70,ROUND(O70,4)&gt;[15]Berechnung1!H70),[15]Berechnung1!$E$5,[15]Berechnung1!$C$5))))</f>
        <v>Unvollständig</v>
      </c>
      <c r="Q70" s="2137"/>
      <c r="R70" s="2137"/>
    </row>
    <row r="71" spans="1:19" ht="30" customHeight="1" x14ac:dyDescent="0.25">
      <c r="A71" s="2085"/>
      <c r="B71" s="2088"/>
      <c r="C71" s="2091"/>
      <c r="D71" s="2095"/>
      <c r="E71" s="2096"/>
      <c r="F71" s="2104"/>
      <c r="G71" s="2105"/>
      <c r="H71" s="2095"/>
      <c r="I71" s="2096"/>
      <c r="J71" s="2109"/>
      <c r="K71" s="2113"/>
      <c r="L71" s="2114"/>
      <c r="M71" s="2109"/>
      <c r="N71" s="2206"/>
      <c r="O71" s="2209"/>
      <c r="P71" s="2145"/>
      <c r="Q71" s="2138"/>
      <c r="R71" s="2138"/>
    </row>
    <row r="72" spans="1:19" ht="30" customHeight="1" thickBot="1" x14ac:dyDescent="0.3">
      <c r="A72" s="2086"/>
      <c r="B72" s="2089"/>
      <c r="C72" s="2092"/>
      <c r="D72" s="2097"/>
      <c r="E72" s="2098"/>
      <c r="F72" s="2106"/>
      <c r="G72" s="2107"/>
      <c r="H72" s="2097"/>
      <c r="I72" s="2098"/>
      <c r="J72" s="2110"/>
      <c r="K72" s="2115"/>
      <c r="L72" s="2116"/>
      <c r="M72" s="2110"/>
      <c r="N72" s="2207"/>
      <c r="O72" s="2210"/>
      <c r="P72" s="2146"/>
      <c r="Q72" s="2139"/>
      <c r="R72" s="2139"/>
    </row>
    <row r="73" spans="1:19" ht="30" customHeight="1" thickBot="1" x14ac:dyDescent="0.3">
      <c r="A73" s="2084">
        <v>16</v>
      </c>
      <c r="B73" s="2087"/>
      <c r="C73" s="2090" t="s">
        <v>2757</v>
      </c>
      <c r="D73" s="2093" t="s">
        <v>2758</v>
      </c>
      <c r="E73" s="2094"/>
      <c r="F73" s="2093" t="s">
        <v>3317</v>
      </c>
      <c r="G73" s="2094"/>
      <c r="H73" s="2093" t="s">
        <v>3049</v>
      </c>
      <c r="I73" s="2094"/>
      <c r="J73" s="2108" t="s">
        <v>2741</v>
      </c>
      <c r="K73" s="2182" t="s">
        <v>2759</v>
      </c>
      <c r="L73" s="2185"/>
      <c r="M73" s="2188" t="s">
        <v>2760</v>
      </c>
      <c r="N73" s="1660" t="s">
        <v>14</v>
      </c>
      <c r="O73" s="1467"/>
      <c r="P73" s="2144" t="str">
        <f>IF(O75=[15]Berechnung1!D73,[15]Berechnung1!$F$5,IF(OR(O75&lt; [15]Berechnung1!E73,O75&gt; [15]Berechnung1!F73),[15]Berechnung1!$G$5,IF(OR(ROUND(O75,4)&lt;[15]Berechnung1!G73,ROUND(O75,4)&gt;[15]Berechnung1!H73),[15]Berechnung1!$E$5,IF(OR(O75&lt;[15]Berechnung1!J73,O75&gt;[15]Berechnung1!K73),[15]Berechnung1!$D$5,[15]Berechnung1!$C$5))))</f>
        <v>Unvollständig</v>
      </c>
      <c r="Q73" s="2137"/>
      <c r="R73" s="2137"/>
    </row>
    <row r="74" spans="1:19" ht="30" customHeight="1" thickBot="1" x14ac:dyDescent="0.3">
      <c r="A74" s="2085"/>
      <c r="B74" s="2088"/>
      <c r="C74" s="2091"/>
      <c r="D74" s="2095"/>
      <c r="E74" s="2096"/>
      <c r="F74" s="2095"/>
      <c r="G74" s="2096"/>
      <c r="H74" s="2095"/>
      <c r="I74" s="2096"/>
      <c r="J74" s="2109"/>
      <c r="K74" s="2183"/>
      <c r="L74" s="2186"/>
      <c r="M74" s="2189"/>
      <c r="N74" s="1851" t="s">
        <v>15</v>
      </c>
      <c r="O74" s="1659">
        <f>IF([15]Basisdaten!$B$34 = 0,0,[15]Basisdaten!$B$34)</f>
        <v>0</v>
      </c>
      <c r="P74" s="2145"/>
      <c r="Q74" s="2138"/>
      <c r="R74" s="2138"/>
    </row>
    <row r="75" spans="1:19" ht="30" customHeight="1" thickBot="1" x14ac:dyDescent="0.3">
      <c r="A75" s="2086"/>
      <c r="B75" s="2089"/>
      <c r="C75" s="2092"/>
      <c r="D75" s="2097"/>
      <c r="E75" s="2098"/>
      <c r="F75" s="2097"/>
      <c r="G75" s="2098"/>
      <c r="H75" s="2097"/>
      <c r="I75" s="2098"/>
      <c r="J75" s="2110"/>
      <c r="K75" s="2184"/>
      <c r="L75" s="2187"/>
      <c r="M75" s="2190"/>
      <c r="N75" s="1851" t="s">
        <v>2718</v>
      </c>
      <c r="O75" s="1468" t="str">
        <f>IF(O73="","n.d.",IF(O74="","n.d.",IF(O74=0,"",O73/O74)))</f>
        <v>n.d.</v>
      </c>
      <c r="P75" s="2146"/>
      <c r="Q75" s="2139"/>
      <c r="R75" s="2139"/>
    </row>
    <row r="76" spans="1:19" ht="30" customHeight="1" thickBot="1" x14ac:dyDescent="0.3">
      <c r="A76" s="2084">
        <v>17</v>
      </c>
      <c r="B76" s="2087"/>
      <c r="C76" s="2090" t="s">
        <v>2761</v>
      </c>
      <c r="D76" s="2093" t="s">
        <v>2758</v>
      </c>
      <c r="E76" s="2094"/>
      <c r="F76" s="2093" t="s">
        <v>3317</v>
      </c>
      <c r="G76" s="2094"/>
      <c r="H76" s="2143" t="s">
        <v>3050</v>
      </c>
      <c r="I76" s="2103"/>
      <c r="J76" s="2188" t="s">
        <v>2741</v>
      </c>
      <c r="K76" s="2182" t="s">
        <v>2759</v>
      </c>
      <c r="L76" s="2185"/>
      <c r="M76" s="2188" t="s">
        <v>2760</v>
      </c>
      <c r="N76" s="1851" t="s">
        <v>14</v>
      </c>
      <c r="O76" s="1467"/>
      <c r="P76" s="2144" t="str">
        <f>IF(O78=[15]Berechnung1!D76,[15]Berechnung1!$F$5,IF(OR(O78&lt; [15]Berechnung1!E76,O78&gt; [15]Berechnung1!F76),[15]Berechnung1!$G$5,IF(OR(ROUND(O78,4)&lt;[15]Berechnung1!G76,ROUND(O78,4)&gt;[15]Berechnung1!H76),[15]Berechnung1!$E$5,IF(OR(O78&lt;[15]Berechnung1!J76,O78&gt;[15]Berechnung1!K76),[15]Berechnung1!$D$5,[15]Berechnung1!$C$5))))</f>
        <v>Unvollständig</v>
      </c>
      <c r="Q76" s="2137"/>
      <c r="R76" s="2137"/>
    </row>
    <row r="77" spans="1:19" ht="30" customHeight="1" thickBot="1" x14ac:dyDescent="0.3">
      <c r="A77" s="2085"/>
      <c r="B77" s="2088"/>
      <c r="C77" s="2091"/>
      <c r="D77" s="2095"/>
      <c r="E77" s="2096"/>
      <c r="F77" s="2095"/>
      <c r="G77" s="2096"/>
      <c r="H77" s="2104"/>
      <c r="I77" s="2105"/>
      <c r="J77" s="2189"/>
      <c r="K77" s="2183"/>
      <c r="L77" s="2186"/>
      <c r="M77" s="2189"/>
      <c r="N77" s="1851" t="s">
        <v>15</v>
      </c>
      <c r="O77" s="1659">
        <f>IF([15]Basisdaten!$B$35 = 0,0,[15]Basisdaten!$B$35)</f>
        <v>0</v>
      </c>
      <c r="P77" s="2145"/>
      <c r="Q77" s="2138"/>
      <c r="R77" s="2138"/>
    </row>
    <row r="78" spans="1:19" ht="30" customHeight="1" thickBot="1" x14ac:dyDescent="0.3">
      <c r="A78" s="2086"/>
      <c r="B78" s="2089"/>
      <c r="C78" s="2092"/>
      <c r="D78" s="2097"/>
      <c r="E78" s="2098"/>
      <c r="F78" s="2097"/>
      <c r="G78" s="2098"/>
      <c r="H78" s="2106"/>
      <c r="I78" s="2107"/>
      <c r="J78" s="2190"/>
      <c r="K78" s="2184"/>
      <c r="L78" s="2187"/>
      <c r="M78" s="2190"/>
      <c r="N78" s="1851" t="s">
        <v>2718</v>
      </c>
      <c r="O78" s="1468" t="str">
        <f>IF(O76="","n.d.",IF(O77="","n.d.",IF(O77=0,"",O76/O77)))</f>
        <v>n.d.</v>
      </c>
      <c r="P78" s="2146"/>
      <c r="Q78" s="2139"/>
      <c r="R78" s="2139"/>
    </row>
    <row r="79" spans="1:19" ht="30" customHeight="1" thickBot="1" x14ac:dyDescent="0.3">
      <c r="A79" s="2084">
        <v>18</v>
      </c>
      <c r="B79" s="2087" t="s">
        <v>3315</v>
      </c>
      <c r="C79" s="2090" t="s">
        <v>3051</v>
      </c>
      <c r="D79" s="2093" t="s">
        <v>2762</v>
      </c>
      <c r="E79" s="2094"/>
      <c r="F79" s="2093" t="s">
        <v>3677</v>
      </c>
      <c r="G79" s="2094"/>
      <c r="H79" s="2093" t="s">
        <v>3678</v>
      </c>
      <c r="I79" s="2094"/>
      <c r="J79" s="2108" t="s">
        <v>2741</v>
      </c>
      <c r="K79" s="2111" t="s">
        <v>2763</v>
      </c>
      <c r="L79" s="2112"/>
      <c r="M79" s="2108"/>
      <c r="N79" s="1660" t="s">
        <v>14</v>
      </c>
      <c r="O79" s="1467"/>
      <c r="P79" s="2144" t="str">
        <f>IF(O81=[15]Berechnung1!D79,[15]Berechnung1!$F$5,IF(OR(O81&lt; [15]Berechnung1!E79,O81&gt; [15]Berechnung1!F79),[15]Berechnung1!$G$5,IF(OR(O81&lt;[15]Berechnung1!J79,O81&gt;[15]Berechnung1!K79),[15]Berechnung1!$D$5,IF(OR(ROUND(O81,4)&lt;[15]Berechnung1!G79,ROUND(O81,4)&gt;[15]Berechnung1!H79),[15]Berechnung1!$E$5,[15]Berechnung1!$C$5))))</f>
        <v>Unvollständig</v>
      </c>
      <c r="Q79" s="2137"/>
      <c r="R79" s="2137"/>
    </row>
    <row r="80" spans="1:19" ht="30" customHeight="1" thickBot="1" x14ac:dyDescent="0.3">
      <c r="A80" s="2085"/>
      <c r="B80" s="2088"/>
      <c r="C80" s="2091"/>
      <c r="D80" s="2095"/>
      <c r="E80" s="2096"/>
      <c r="F80" s="2095"/>
      <c r="G80" s="2096"/>
      <c r="H80" s="2095"/>
      <c r="I80" s="2096"/>
      <c r="J80" s="2109"/>
      <c r="K80" s="2113"/>
      <c r="L80" s="2114"/>
      <c r="M80" s="2109"/>
      <c r="N80" s="1851" t="s">
        <v>15</v>
      </c>
      <c r="O80" s="1467"/>
      <c r="P80" s="2145"/>
      <c r="Q80" s="2138"/>
      <c r="R80" s="2138"/>
    </row>
    <row r="81" spans="1:19" ht="30" customHeight="1" thickBot="1" x14ac:dyDescent="0.3">
      <c r="A81" s="2086"/>
      <c r="B81" s="2089"/>
      <c r="C81" s="2092"/>
      <c r="D81" s="2097"/>
      <c r="E81" s="2098"/>
      <c r="F81" s="2097"/>
      <c r="G81" s="2098"/>
      <c r="H81" s="2097"/>
      <c r="I81" s="2098"/>
      <c r="J81" s="2110"/>
      <c r="K81" s="2115"/>
      <c r="L81" s="2116"/>
      <c r="M81" s="2110"/>
      <c r="N81" s="1851" t="s">
        <v>2718</v>
      </c>
      <c r="O81" s="1468" t="str">
        <f>IF(O79="","n.d.",IF(O80="","n.d.",IF(O80=0,"",O79/O80)))</f>
        <v>n.d.</v>
      </c>
      <c r="P81" s="2146"/>
      <c r="Q81" s="2139"/>
      <c r="R81" s="2139"/>
    </row>
    <row r="82" spans="1:19" ht="30" customHeight="1" thickBot="1" x14ac:dyDescent="0.3">
      <c r="A82" s="2084">
        <v>19</v>
      </c>
      <c r="B82" s="2087" t="s">
        <v>3315</v>
      </c>
      <c r="C82" s="2090" t="s">
        <v>3052</v>
      </c>
      <c r="D82" s="2093" t="s">
        <v>2764</v>
      </c>
      <c r="E82" s="2094"/>
      <c r="F82" s="2093" t="s">
        <v>3679</v>
      </c>
      <c r="G82" s="2094"/>
      <c r="H82" s="2143" t="s">
        <v>3680</v>
      </c>
      <c r="I82" s="2103"/>
      <c r="J82" s="2108" t="s">
        <v>2741</v>
      </c>
      <c r="K82" s="2111" t="s">
        <v>2759</v>
      </c>
      <c r="L82" s="2112"/>
      <c r="M82" s="2108"/>
      <c r="N82" s="1851" t="s">
        <v>14</v>
      </c>
      <c r="O82" s="1467"/>
      <c r="P82" s="2144" t="str">
        <f>IF(O84=[15]Berechnung1!D82,[15]Berechnung1!$F$5,IF(OR(O84&lt; [15]Berechnung1!E82,O84&gt; [15]Berechnung1!F82),[15]Berechnung1!$G$5,IF(OR(O84&lt;[15]Berechnung1!J82,O84&gt;[15]Berechnung1!K82),[15]Berechnung1!$D$5,IF(OR(ROUND(O84,4)&lt;[15]Berechnung1!G82,ROUND(O84,4)&gt;[15]Berechnung1!H82),[15]Berechnung1!$E$5,[15]Berechnung1!$C$5))))</f>
        <v>Unvollständig</v>
      </c>
      <c r="Q82" s="2137"/>
      <c r="R82" s="2137"/>
    </row>
    <row r="83" spans="1:19" ht="30" customHeight="1" thickBot="1" x14ac:dyDescent="0.3">
      <c r="A83" s="2085"/>
      <c r="B83" s="2088"/>
      <c r="C83" s="2091"/>
      <c r="D83" s="2095"/>
      <c r="E83" s="2096"/>
      <c r="F83" s="2095"/>
      <c r="G83" s="2096"/>
      <c r="H83" s="2104"/>
      <c r="I83" s="2105"/>
      <c r="J83" s="2109"/>
      <c r="K83" s="2113"/>
      <c r="L83" s="2114"/>
      <c r="M83" s="2109"/>
      <c r="N83" s="1851" t="s">
        <v>15</v>
      </c>
      <c r="O83" s="1467"/>
      <c r="P83" s="2145"/>
      <c r="Q83" s="2138"/>
      <c r="R83" s="2138"/>
    </row>
    <row r="84" spans="1:19" ht="30" customHeight="1" thickBot="1" x14ac:dyDescent="0.3">
      <c r="A84" s="2086"/>
      <c r="B84" s="2089"/>
      <c r="C84" s="2092"/>
      <c r="D84" s="2097"/>
      <c r="E84" s="2098"/>
      <c r="F84" s="2097"/>
      <c r="G84" s="2098"/>
      <c r="H84" s="2106"/>
      <c r="I84" s="2107"/>
      <c r="J84" s="2110"/>
      <c r="K84" s="2115"/>
      <c r="L84" s="2116"/>
      <c r="M84" s="2110"/>
      <c r="N84" s="1851" t="s">
        <v>2718</v>
      </c>
      <c r="O84" s="1468" t="str">
        <f>IF(O82="","n.d.",IF(O83="","n.d.",IF(O83=0,"",O82/O83)))</f>
        <v>n.d.</v>
      </c>
      <c r="P84" s="2146"/>
      <c r="Q84" s="2139"/>
      <c r="R84" s="2139"/>
    </row>
    <row r="85" spans="1:19" ht="30" customHeight="1" thickBot="1" x14ac:dyDescent="0.3">
      <c r="A85" s="2084">
        <v>20</v>
      </c>
      <c r="B85" s="2087"/>
      <c r="C85" s="2090" t="s">
        <v>2765</v>
      </c>
      <c r="D85" s="2093" t="s">
        <v>3681</v>
      </c>
      <c r="E85" s="2094"/>
      <c r="F85" s="2093" t="s">
        <v>3682</v>
      </c>
      <c r="G85" s="2094"/>
      <c r="H85" s="2143" t="s">
        <v>3683</v>
      </c>
      <c r="I85" s="2103"/>
      <c r="J85" s="2108" t="s">
        <v>2741</v>
      </c>
      <c r="K85" s="2111" t="s">
        <v>2766</v>
      </c>
      <c r="L85" s="2112"/>
      <c r="M85" s="2108"/>
      <c r="N85" s="1851" t="s">
        <v>14</v>
      </c>
      <c r="O85" s="1467"/>
      <c r="P85" s="2144" t="str">
        <f>IF(O87=[15]Berechnung1!D85,[15]Berechnung1!$F$5,IF(OR(O87&lt; [15]Berechnung1!E85,O87&gt; [15]Berechnung1!F85),[15]Berechnung1!$G$5,IF(OR(O87&lt;[15]Berechnung1!J85,O87&gt;[15]Berechnung1!K85),[15]Berechnung1!$D$5,IF(OR(ROUND(O87,4)&lt;[15]Berechnung1!G85,ROUND(O87,4)&gt;[15]Berechnung1!H85),[15]Berechnung1!$E$5,[15]Berechnung1!$C$5))))</f>
        <v>Unvollständig</v>
      </c>
      <c r="Q85" s="2137"/>
      <c r="R85" s="2137"/>
    </row>
    <row r="86" spans="1:19" ht="30" customHeight="1" thickBot="1" x14ac:dyDescent="0.3">
      <c r="A86" s="2085"/>
      <c r="B86" s="2088"/>
      <c r="C86" s="2091"/>
      <c r="D86" s="2095"/>
      <c r="E86" s="2096"/>
      <c r="F86" s="2095"/>
      <c r="G86" s="2096"/>
      <c r="H86" s="2104"/>
      <c r="I86" s="2105"/>
      <c r="J86" s="2109"/>
      <c r="K86" s="2113"/>
      <c r="L86" s="2114"/>
      <c r="M86" s="2109"/>
      <c r="N86" s="1851" t="s">
        <v>15</v>
      </c>
      <c r="O86" s="1659">
        <f>IF([15]Basisdaten!B33 = "",0,[15]Basisdaten!B33)</f>
        <v>0</v>
      </c>
      <c r="P86" s="2145"/>
      <c r="Q86" s="2138"/>
      <c r="R86" s="2138"/>
    </row>
    <row r="87" spans="1:19" ht="30" customHeight="1" thickBot="1" x14ac:dyDescent="0.3">
      <c r="A87" s="2086"/>
      <c r="B87" s="2089"/>
      <c r="C87" s="2092"/>
      <c r="D87" s="2097"/>
      <c r="E87" s="2098"/>
      <c r="F87" s="2097"/>
      <c r="G87" s="2098"/>
      <c r="H87" s="2106"/>
      <c r="I87" s="2107"/>
      <c r="J87" s="2110"/>
      <c r="K87" s="2115"/>
      <c r="L87" s="2116"/>
      <c r="M87" s="2110"/>
      <c r="N87" s="1851" t="s">
        <v>2718</v>
      </c>
      <c r="O87" s="1468" t="str">
        <f>IF(O85="","n.d.",IF(O86="","n.d.",IF(O86=0,"",O85/O86)))</f>
        <v>n.d.</v>
      </c>
      <c r="P87" s="2146"/>
      <c r="Q87" s="2139"/>
      <c r="R87" s="2139"/>
    </row>
    <row r="88" spans="1:19" ht="30" customHeight="1" thickBot="1" x14ac:dyDescent="0.3">
      <c r="A88" s="2084">
        <v>21</v>
      </c>
      <c r="B88" s="2087"/>
      <c r="C88" s="2090" t="s">
        <v>2768</v>
      </c>
      <c r="D88" s="2093" t="s">
        <v>2767</v>
      </c>
      <c r="E88" s="2094"/>
      <c r="F88" s="2093" t="s">
        <v>2790</v>
      </c>
      <c r="G88" s="2094"/>
      <c r="H88" s="2143" t="s">
        <v>2791</v>
      </c>
      <c r="I88" s="2103"/>
      <c r="J88" s="2108"/>
      <c r="K88" s="2111" t="s">
        <v>2736</v>
      </c>
      <c r="L88" s="2112"/>
      <c r="M88" s="2108"/>
      <c r="N88" s="1851" t="s">
        <v>14</v>
      </c>
      <c r="O88" s="1467"/>
      <c r="P88" s="2144" t="str">
        <f>IF(O90=[15]Berechnung1!D88,[15]Berechnung1!$F$5,IF(OR(O90&lt; [15]Berechnung1!E88,O90&gt; [15]Berechnung1!F88),[15]Berechnung1!$G$5,IF(OR(ROUND(O90,4)&lt;[15]Berechnung1!J88,ROUND(O90,4)&gt;[15]Berechnung1!K88),[15]Berechnung1!$D$5,IF(OR(ROUND(O90,4)&lt;[15]Berechnung1!G88,ROUND(O90,4)&gt;[15]Berechnung1!H88),[15]Berechnung1!$E$5,[15]Berechnung1!$C$5))))</f>
        <v>Unvollständig</v>
      </c>
      <c r="Q88" s="2137"/>
      <c r="R88" s="2137"/>
    </row>
    <row r="89" spans="1:19" ht="30" customHeight="1" thickBot="1" x14ac:dyDescent="0.3">
      <c r="A89" s="2085"/>
      <c r="B89" s="2088"/>
      <c r="C89" s="2091"/>
      <c r="D89" s="2095"/>
      <c r="E89" s="2096"/>
      <c r="F89" s="2095"/>
      <c r="G89" s="2096"/>
      <c r="H89" s="2104"/>
      <c r="I89" s="2105"/>
      <c r="J89" s="2109"/>
      <c r="K89" s="2113"/>
      <c r="L89" s="2114"/>
      <c r="M89" s="2109"/>
      <c r="N89" s="1851" t="s">
        <v>15</v>
      </c>
      <c r="O89" s="1659">
        <f>IF(SUM([15]Basisdaten!$B$35) = "",0,SUM([15]Basisdaten!$B$35))</f>
        <v>0</v>
      </c>
      <c r="P89" s="2145"/>
      <c r="Q89" s="2138"/>
      <c r="R89" s="2138"/>
    </row>
    <row r="90" spans="1:19" ht="30" customHeight="1" thickBot="1" x14ac:dyDescent="0.3">
      <c r="A90" s="2086"/>
      <c r="B90" s="2089"/>
      <c r="C90" s="2092"/>
      <c r="D90" s="2097"/>
      <c r="E90" s="2098"/>
      <c r="F90" s="2097"/>
      <c r="G90" s="2098"/>
      <c r="H90" s="2106"/>
      <c r="I90" s="2107"/>
      <c r="J90" s="2110"/>
      <c r="K90" s="2115"/>
      <c r="L90" s="2116"/>
      <c r="M90" s="2110"/>
      <c r="N90" s="1851" t="s">
        <v>2718</v>
      </c>
      <c r="O90" s="1468" t="str">
        <f>IF(O88="","n.d.",IF(O89="","n.d.",IF(O89=0,"",O88/O89)))</f>
        <v>n.d.</v>
      </c>
      <c r="P90" s="2146"/>
      <c r="Q90" s="2139"/>
      <c r="R90" s="2139"/>
    </row>
    <row r="91" spans="1:19" ht="30" customHeight="1" thickBot="1" x14ac:dyDescent="0.3">
      <c r="A91" s="2084">
        <v>22</v>
      </c>
      <c r="B91" s="2087" t="s">
        <v>3315</v>
      </c>
      <c r="C91" s="2090" t="s">
        <v>2769</v>
      </c>
      <c r="D91" s="2093" t="s">
        <v>2770</v>
      </c>
      <c r="E91" s="2094"/>
      <c r="F91" s="2093" t="s">
        <v>3684</v>
      </c>
      <c r="G91" s="2094"/>
      <c r="H91" s="2143" t="s">
        <v>3685</v>
      </c>
      <c r="I91" s="2103"/>
      <c r="J91" s="2108"/>
      <c r="K91" s="2182" t="s">
        <v>2736</v>
      </c>
      <c r="L91" s="2185"/>
      <c r="M91" s="2150"/>
      <c r="N91" s="1851" t="s">
        <v>14</v>
      </c>
      <c r="O91" s="1467"/>
      <c r="P91" s="2144" t="str">
        <f>IF(O93=[15]Berechnung1!D91,[15]Berechnung1!$F$5,IF(OR(O93&lt; [15]Berechnung1!E91,O93&gt; [15]Berechnung1!F91),[15]Berechnung1!$G$5,IF(OR(ROUND(O93,4)&lt;[15]Berechnung1!J91,ROUND(O93,4)&gt;[15]Berechnung1!K91),[15]Berechnung1!$D$5,IF(OR(ROUND(O93,4)&lt;[15]Berechnung1!G91,ROUND(O93,4)&gt;[15]Berechnung1!H91),[15]Berechnung1!$E$5,[15]Berechnung1!$C$5))))</f>
        <v>Unvollständig</v>
      </c>
      <c r="Q91" s="2137"/>
      <c r="R91" s="2137"/>
    </row>
    <row r="92" spans="1:19" ht="30" customHeight="1" thickBot="1" x14ac:dyDescent="0.3">
      <c r="A92" s="2085"/>
      <c r="B92" s="2088"/>
      <c r="C92" s="2091"/>
      <c r="D92" s="2095"/>
      <c r="E92" s="2096"/>
      <c r="F92" s="2095"/>
      <c r="G92" s="2096"/>
      <c r="H92" s="2104"/>
      <c r="I92" s="2105"/>
      <c r="J92" s="2109"/>
      <c r="K92" s="2183"/>
      <c r="L92" s="2186"/>
      <c r="M92" s="2109"/>
      <c r="N92" s="1851" t="s">
        <v>15</v>
      </c>
      <c r="O92" s="1467"/>
      <c r="P92" s="2145"/>
      <c r="Q92" s="2138"/>
      <c r="R92" s="2138"/>
    </row>
    <row r="93" spans="1:19" ht="30" customHeight="1" thickBot="1" x14ac:dyDescent="0.3">
      <c r="A93" s="2086"/>
      <c r="B93" s="2089"/>
      <c r="C93" s="2092"/>
      <c r="D93" s="2097"/>
      <c r="E93" s="2098"/>
      <c r="F93" s="2097"/>
      <c r="G93" s="2098"/>
      <c r="H93" s="2106"/>
      <c r="I93" s="2107"/>
      <c r="J93" s="2110"/>
      <c r="K93" s="2184"/>
      <c r="L93" s="2187"/>
      <c r="M93" s="2110"/>
      <c r="N93" s="1851" t="s">
        <v>2718</v>
      </c>
      <c r="O93" s="1468" t="str">
        <f>IF(O91="","n.d.",IF(O92="","n.d.",IF(O92=0,"",O91/O92)))</f>
        <v>n.d.</v>
      </c>
      <c r="P93" s="2146"/>
      <c r="Q93" s="2139"/>
      <c r="R93" s="2139"/>
    </row>
    <row r="94" spans="1:19" ht="65.25" customHeight="1" thickBot="1" x14ac:dyDescent="0.3">
      <c r="A94" s="2211" t="s">
        <v>3712</v>
      </c>
      <c r="B94" s="2200"/>
      <c r="C94" s="2197" t="s">
        <v>3113</v>
      </c>
      <c r="D94" s="2143" t="s">
        <v>3114</v>
      </c>
      <c r="E94" s="2103"/>
      <c r="F94" s="2143" t="s">
        <v>3686</v>
      </c>
      <c r="G94" s="2103"/>
      <c r="H94" s="2143" t="s">
        <v>3687</v>
      </c>
      <c r="I94" s="2103"/>
      <c r="J94" s="2188" t="s">
        <v>2724</v>
      </c>
      <c r="K94" s="2182" t="s">
        <v>2725</v>
      </c>
      <c r="L94" s="2185"/>
      <c r="M94" s="2188"/>
      <c r="N94" s="1663" t="s">
        <v>14</v>
      </c>
      <c r="O94" s="1472"/>
      <c r="P94" s="2200" t="str">
        <f>IF(AND(O94&lt;&gt;"",O95&lt;&gt;"",O94=0,O95=0),[15]Berechnung1!$H$5,IF(OR(O94="",O95=""),[15]Berechnung1!$F$5,IF(AND(O94=0,O95=0),[15]Berechnung1!$D$5,IF(O96=[15]Berechnung1!D94,[15]Berechnung1!$F$5,IF(OR(O96&lt;[15]Berechnung1!E94,O96&gt;[15]Berechnung1!F94),[15]Berechnung1!$G$5,IF(OR(ROUND(O96,4)&lt;[15]Berechnung1!J94,ROUND(O96,4)&gt;[15]Berechnung1!K94),[15]Berechnung1!$D$5,IF(OR(ROUND(O96,4)&lt;[15]Berechnung1!G94,ROUND(O96,4)&gt;[15]Berechnung1!H94),[15]Berechnung1!$E$5,[15]Berechnung1!$C$5)))))))</f>
        <v>Unvollständig</v>
      </c>
      <c r="Q94" s="2147"/>
      <c r="R94" s="2137"/>
    </row>
    <row r="95" spans="1:19" ht="65.25" customHeight="1" thickBot="1" x14ac:dyDescent="0.3">
      <c r="A95" s="2212"/>
      <c r="B95" s="2201"/>
      <c r="C95" s="2198"/>
      <c r="D95" s="2104"/>
      <c r="E95" s="2105"/>
      <c r="F95" s="2104"/>
      <c r="G95" s="2105"/>
      <c r="H95" s="2104"/>
      <c r="I95" s="2105"/>
      <c r="J95" s="2189"/>
      <c r="K95" s="2183"/>
      <c r="L95" s="2186"/>
      <c r="M95" s="2189"/>
      <c r="N95" s="1663" t="s">
        <v>15</v>
      </c>
      <c r="O95" s="1472"/>
      <c r="P95" s="2201"/>
      <c r="Q95" s="2148"/>
      <c r="R95" s="2138"/>
      <c r="S95" s="1459">
        <f>IF(AND([15]Basisdaten!H33="",[15]Basisdaten!C35=""),0,[15]Basisdaten!H33-[15]Basisdaten!C35)</f>
        <v>0</v>
      </c>
    </row>
    <row r="96" spans="1:19" ht="65.25" customHeight="1" thickBot="1" x14ac:dyDescent="0.3">
      <c r="A96" s="2212"/>
      <c r="B96" s="2202"/>
      <c r="C96" s="2198"/>
      <c r="D96" s="2104"/>
      <c r="E96" s="2105"/>
      <c r="F96" s="2104"/>
      <c r="G96" s="2105"/>
      <c r="H96" s="2104"/>
      <c r="I96" s="2105"/>
      <c r="J96" s="2189"/>
      <c r="K96" s="2183"/>
      <c r="L96" s="2186"/>
      <c r="M96" s="2189"/>
      <c r="N96" s="1850" t="s">
        <v>2718</v>
      </c>
      <c r="O96" s="1829" t="str">
        <f>IF(O94="","n.d.",IF(O95="","n.d.",IF(O95=0,"",O94/O95)))</f>
        <v>n.d.</v>
      </c>
      <c r="P96" s="2202"/>
      <c r="Q96" s="2149"/>
      <c r="R96" s="2139"/>
    </row>
    <row r="97" spans="1:19" ht="30" customHeight="1" x14ac:dyDescent="0.25">
      <c r="A97" s="2211" t="s">
        <v>3713</v>
      </c>
      <c r="B97" s="2216"/>
      <c r="C97" s="2197" t="s">
        <v>3115</v>
      </c>
      <c r="D97" s="2143" t="s">
        <v>2792</v>
      </c>
      <c r="E97" s="2103"/>
      <c r="F97" s="2143" t="s">
        <v>3318</v>
      </c>
      <c r="G97" s="2103"/>
      <c r="H97" s="2143" t="s">
        <v>2752</v>
      </c>
      <c r="I97" s="2103"/>
      <c r="J97" s="2188"/>
      <c r="K97" s="2182" t="s">
        <v>2725</v>
      </c>
      <c r="L97" s="2185"/>
      <c r="M97" s="2188"/>
      <c r="N97" s="2191" t="s">
        <v>926</v>
      </c>
      <c r="O97" s="2213"/>
      <c r="P97" s="2200" t="str">
        <f>IF(O97="",[15]Berechnung1!F5,IF(O97=[15]Berechnung1!D97,[15]Berechnung1!$F$5,IF(OR(O97&lt;[15]Berechnung1!E97,O97&gt;[15]Berechnung1!F97),[15]Berechnung1!$G$5,IF(OR(ROUND(O97,4)&lt;[15]Berechnung1!J97,ROUND(O97,4)&gt;[15]Berechnung1!K97),[15]Berechnung1!$D$5,IF(OR(ROUND(O97,4)&lt;[15]Berechnung1!G97,ROUND(O97,4)&gt;[15]Berechnung1!H97),[15]Berechnung1!$E$5,[15]Berechnung1!$C$5)))))</f>
        <v>Unvollständig</v>
      </c>
      <c r="Q97" s="2147"/>
      <c r="R97" s="2137"/>
    </row>
    <row r="98" spans="1:19" ht="30" customHeight="1" x14ac:dyDescent="0.25">
      <c r="A98" s="2212"/>
      <c r="B98" s="2217"/>
      <c r="C98" s="2198"/>
      <c r="D98" s="2104"/>
      <c r="E98" s="2105"/>
      <c r="F98" s="2104"/>
      <c r="G98" s="2105"/>
      <c r="H98" s="2104"/>
      <c r="I98" s="2105"/>
      <c r="J98" s="2189"/>
      <c r="K98" s="2183"/>
      <c r="L98" s="2186"/>
      <c r="M98" s="2189"/>
      <c r="N98" s="2192"/>
      <c r="O98" s="2214"/>
      <c r="P98" s="2201"/>
      <c r="Q98" s="2148"/>
      <c r="R98" s="2138"/>
    </row>
    <row r="99" spans="1:19" ht="30" customHeight="1" thickBot="1" x14ac:dyDescent="0.3">
      <c r="A99" s="2212"/>
      <c r="B99" s="2218"/>
      <c r="C99" s="2198"/>
      <c r="D99" s="2104"/>
      <c r="E99" s="2105"/>
      <c r="F99" s="2104"/>
      <c r="G99" s="2105"/>
      <c r="H99" s="2104"/>
      <c r="I99" s="2105"/>
      <c r="J99" s="2190"/>
      <c r="K99" s="2183"/>
      <c r="L99" s="2186"/>
      <c r="M99" s="2190"/>
      <c r="N99" s="2193"/>
      <c r="O99" s="2215"/>
      <c r="P99" s="2202"/>
      <c r="Q99" s="2149"/>
      <c r="R99" s="2139"/>
    </row>
    <row r="100" spans="1:19" ht="30" customHeight="1" x14ac:dyDescent="0.25">
      <c r="A100" s="2211" t="s">
        <v>3714</v>
      </c>
      <c r="B100" s="2216"/>
      <c r="C100" s="2197" t="s">
        <v>3319</v>
      </c>
      <c r="D100" s="2143" t="s">
        <v>2752</v>
      </c>
      <c r="E100" s="2103"/>
      <c r="F100" s="2143" t="s">
        <v>3091</v>
      </c>
      <c r="G100" s="2103"/>
      <c r="H100" s="2143" t="s">
        <v>2752</v>
      </c>
      <c r="I100" s="2103"/>
      <c r="J100" s="2188"/>
      <c r="K100" s="2182" t="s">
        <v>2725</v>
      </c>
      <c r="L100" s="2185"/>
      <c r="M100" s="2188"/>
      <c r="N100" s="2191" t="s">
        <v>926</v>
      </c>
      <c r="O100" s="2219">
        <f>IF(AND(O94&lt;&gt;"",O97&lt;&gt;"")=TRUE,O94-O97,0)</f>
        <v>0</v>
      </c>
      <c r="P100" s="2200" t="str">
        <f>IF(OR(O94="",O97=""),[15]Berechnung1!F5,IF(AND(O100=[15]Berechnung1!D100,ISBLANK(O97)=FALSE)=TRUE,[15]Berechnung1!$C$5,IF(O100=[15]Berechnung1!D100,[15]Berechnung1!$D$5,IF(OR(O100&lt;[15]Berechnung1!E100,O100&gt;[15]Berechnung1!F100),[15]Berechnung1!$G$5,IF(OR(ROUND(O100,4)&lt;[15]Berechnung1!J100,ROUND(O100,4)&gt;[15]Berechnung1!K100),[15]Berechnung1!$D$5,IF(OR(ROUND(O100,4)&lt;[15]Berechnung1!G100,ROUND(O100,4)&gt;[15]Berechnung1!H100),[15]Berechnung1!$E$5,[15]Berechnung1!$C$5))))))</f>
        <v>Unvollständig</v>
      </c>
      <c r="Q100" s="2137"/>
      <c r="R100" s="2137"/>
    </row>
    <row r="101" spans="1:19" ht="30" customHeight="1" x14ac:dyDescent="0.25">
      <c r="A101" s="2212"/>
      <c r="B101" s="2217"/>
      <c r="C101" s="2198"/>
      <c r="D101" s="2104"/>
      <c r="E101" s="2105"/>
      <c r="F101" s="2104"/>
      <c r="G101" s="2105"/>
      <c r="H101" s="2104"/>
      <c r="I101" s="2105"/>
      <c r="J101" s="2189"/>
      <c r="K101" s="2183"/>
      <c r="L101" s="2186"/>
      <c r="M101" s="2189"/>
      <c r="N101" s="2192"/>
      <c r="O101" s="2220"/>
      <c r="P101" s="2201"/>
      <c r="Q101" s="2138"/>
      <c r="R101" s="2138"/>
    </row>
    <row r="102" spans="1:19" ht="30" customHeight="1" thickBot="1" x14ac:dyDescent="0.3">
      <c r="A102" s="2212"/>
      <c r="B102" s="2218"/>
      <c r="C102" s="2198"/>
      <c r="D102" s="2104"/>
      <c r="E102" s="2105"/>
      <c r="F102" s="2104"/>
      <c r="G102" s="2105"/>
      <c r="H102" s="2104"/>
      <c r="I102" s="2105"/>
      <c r="J102" s="2190"/>
      <c r="K102" s="2183"/>
      <c r="L102" s="2186"/>
      <c r="M102" s="2190"/>
      <c r="N102" s="2193"/>
      <c r="O102" s="2221"/>
      <c r="P102" s="2202"/>
      <c r="Q102" s="2139"/>
      <c r="R102" s="2139"/>
    </row>
    <row r="103" spans="1:19" ht="30" customHeight="1" thickBot="1" x14ac:dyDescent="0.3">
      <c r="A103" s="2084">
        <v>24</v>
      </c>
      <c r="B103" s="2087" t="s">
        <v>3315</v>
      </c>
      <c r="C103" s="2090" t="s">
        <v>2771</v>
      </c>
      <c r="D103" s="2093" t="s">
        <v>3688</v>
      </c>
      <c r="E103" s="2094"/>
      <c r="F103" s="2093" t="s">
        <v>3689</v>
      </c>
      <c r="G103" s="2094"/>
      <c r="H103" s="2093" t="s">
        <v>3690</v>
      </c>
      <c r="I103" s="2094"/>
      <c r="J103" s="2108"/>
      <c r="K103" s="2111" t="s">
        <v>2772</v>
      </c>
      <c r="L103" s="2112"/>
      <c r="M103" s="2150"/>
      <c r="N103" s="1851" t="s">
        <v>14</v>
      </c>
      <c r="O103" s="1467"/>
      <c r="P103" s="2200" t="str">
        <f>IF(AND(O103&lt;&gt;"",O104&lt;&gt;"",O103=0,O104=0),[15]Berechnung1!$H$5,IF(O105=[15]Berechnung1!D103,[15]Berechnung1!$F$5,IF(OR(O105&lt;[15]Berechnung1!E103,O105&gt;[15]Berechnung1!F103),[15]Berechnung1!$G$5,IF(OR(ROUND(O105,4)&lt;[15]Berechnung1!J103,ROUND(O105,4)&gt;[15]Berechnung1!K103),[15]Berechnung1!$D$5,IF(OR(ROUND(O105,4)&lt;[15]Berechnung1!G103,ROUND(O105,4)&gt;[15]Berechnung1!H103),[15]Berechnung1!$E$5,[15]Berechnung1!$C$5)))))</f>
        <v>Unvollständig</v>
      </c>
      <c r="Q103" s="2147"/>
      <c r="R103" s="2137"/>
    </row>
    <row r="104" spans="1:19" ht="30" customHeight="1" thickBot="1" x14ac:dyDescent="0.3">
      <c r="A104" s="2085"/>
      <c r="B104" s="2088"/>
      <c r="C104" s="2091"/>
      <c r="D104" s="2095"/>
      <c r="E104" s="2096"/>
      <c r="F104" s="2095"/>
      <c r="G104" s="2096"/>
      <c r="H104" s="2095"/>
      <c r="I104" s="2096"/>
      <c r="J104" s="2109"/>
      <c r="K104" s="2113"/>
      <c r="L104" s="2114"/>
      <c r="M104" s="2109"/>
      <c r="N104" s="1851" t="s">
        <v>15</v>
      </c>
      <c r="O104" s="1467"/>
      <c r="P104" s="2201"/>
      <c r="Q104" s="2148"/>
      <c r="R104" s="2138"/>
    </row>
    <row r="105" spans="1:19" ht="30" customHeight="1" thickBot="1" x14ac:dyDescent="0.3">
      <c r="A105" s="2086"/>
      <c r="B105" s="2089"/>
      <c r="C105" s="2092"/>
      <c r="D105" s="2097"/>
      <c r="E105" s="2098"/>
      <c r="F105" s="2097"/>
      <c r="G105" s="2098"/>
      <c r="H105" s="2097"/>
      <c r="I105" s="2098"/>
      <c r="J105" s="2110"/>
      <c r="K105" s="2115"/>
      <c r="L105" s="2116"/>
      <c r="M105" s="2110"/>
      <c r="N105" s="1851" t="s">
        <v>2718</v>
      </c>
      <c r="O105" s="1468" t="str">
        <f>IF(O103="","n.d.",IF(O104="","n.d.",IF(O104=0,"",O103/O104)))</f>
        <v>n.d.</v>
      </c>
      <c r="P105" s="2202"/>
      <c r="Q105" s="2149"/>
      <c r="R105" s="2139"/>
    </row>
    <row r="106" spans="1:19" ht="34.5" customHeight="1" thickBot="1" x14ac:dyDescent="0.3">
      <c r="A106" s="2191">
        <v>25</v>
      </c>
      <c r="B106" s="2200" t="s">
        <v>3315</v>
      </c>
      <c r="C106" s="2197" t="s">
        <v>2773</v>
      </c>
      <c r="D106" s="2143" t="s">
        <v>2774</v>
      </c>
      <c r="E106" s="2224"/>
      <c r="F106" s="2143" t="s">
        <v>3691</v>
      </c>
      <c r="G106" s="2224"/>
      <c r="H106" s="2143" t="s">
        <v>3692</v>
      </c>
      <c r="I106" s="2224"/>
      <c r="J106" s="2188" t="s">
        <v>2739</v>
      </c>
      <c r="K106" s="2182" t="s">
        <v>2725</v>
      </c>
      <c r="L106" s="2185"/>
      <c r="M106" s="2229"/>
      <c r="N106" s="1663" t="s">
        <v>14</v>
      </c>
      <c r="O106" s="1472"/>
      <c r="P106" s="2200" t="str">
        <f>IF(AND(O106&lt;&gt;"",O107&lt;&gt;"",O106=0,O107=0),[15]Berechnung1!$H$5,IF(OR(O106="",O107=""),[15]Berechnung1!$F$5,IF(AND(O106=0,O107=0),[15]Berechnung1!$D$5,IF(O108=[15]Berechnung1!D106,[15]Berechnung1!$F$5,IF(OR(O108&lt;[15]Berechnung1!E106,O108&gt;[15]Berechnung1!F106),[15]Berechnung1!$G$5,IF(OR(ROUND(O108,4)&lt;[15]Berechnung1!J106,ROUND(O108,4)&gt;[15]Berechnung1!K106),[15]Berechnung1!$D$5,IF(OR(ROUND(O108,4)&lt;[15]Berechnung1!G106,ROUND(O108,4)&gt;[15]Berechnung1!H106),[15]Berechnung1!$E$5,[15]Berechnung1!$C$5)))))))</f>
        <v>Unvollständig</v>
      </c>
      <c r="Q106" s="2137"/>
      <c r="R106" s="2137"/>
    </row>
    <row r="107" spans="1:19" ht="34.5" customHeight="1" thickBot="1" x14ac:dyDescent="0.3">
      <c r="A107" s="2192"/>
      <c r="B107" s="2201"/>
      <c r="C107" s="2222"/>
      <c r="D107" s="2225"/>
      <c r="E107" s="2226"/>
      <c r="F107" s="2225"/>
      <c r="G107" s="2226"/>
      <c r="H107" s="2225"/>
      <c r="I107" s="2226"/>
      <c r="J107" s="2189"/>
      <c r="K107" s="2183"/>
      <c r="L107" s="2186"/>
      <c r="M107" s="2230"/>
      <c r="N107" s="1663" t="s">
        <v>15</v>
      </c>
      <c r="O107" s="1472"/>
      <c r="P107" s="2201"/>
      <c r="Q107" s="2138"/>
      <c r="R107" s="2138"/>
    </row>
    <row r="108" spans="1:19" ht="34.5" customHeight="1" thickBot="1" x14ac:dyDescent="0.3">
      <c r="A108" s="2193"/>
      <c r="B108" s="2202"/>
      <c r="C108" s="2223"/>
      <c r="D108" s="2227"/>
      <c r="E108" s="2228"/>
      <c r="F108" s="2227"/>
      <c r="G108" s="2228"/>
      <c r="H108" s="2227"/>
      <c r="I108" s="2228"/>
      <c r="J108" s="2190"/>
      <c r="K108" s="2184"/>
      <c r="L108" s="2187"/>
      <c r="M108" s="2231"/>
      <c r="N108" s="1663" t="s">
        <v>2718</v>
      </c>
      <c r="O108" s="1473" t="str">
        <f>IF(O106="","n.d.",IF(O107="","n.d.",IF(O107=0,"",O106/O107)))</f>
        <v>n.d.</v>
      </c>
      <c r="P108" s="2202"/>
      <c r="Q108" s="2139"/>
      <c r="R108" s="2139"/>
    </row>
    <row r="109" spans="1:19" ht="30" customHeight="1" thickBot="1" x14ac:dyDescent="0.3">
      <c r="A109" s="2084">
        <v>26</v>
      </c>
      <c r="B109" s="2087" t="s">
        <v>3315</v>
      </c>
      <c r="C109" s="2090" t="s">
        <v>2775</v>
      </c>
      <c r="D109" s="2093" t="s">
        <v>3693</v>
      </c>
      <c r="E109" s="2094"/>
      <c r="F109" s="2093" t="s">
        <v>3694</v>
      </c>
      <c r="G109" s="2094"/>
      <c r="H109" s="2143" t="s">
        <v>3695</v>
      </c>
      <c r="I109" s="2103"/>
      <c r="J109" s="2188"/>
      <c r="K109" s="2182" t="s">
        <v>2793</v>
      </c>
      <c r="L109" s="2185"/>
      <c r="M109" s="2229"/>
      <c r="N109" s="1851" t="s">
        <v>14</v>
      </c>
      <c r="O109" s="1467"/>
      <c r="P109" s="2200" t="str">
        <f>IF(O111=[15]Berechnung1!D109,[15]Berechnung1!$F$5,IF(OR(O111&lt; [15]Berechnung1!E109,O111&gt; [15]Berechnung1!F109),[15]Berechnung1!$G$5,IF(OR(ROUND(O111,4)&lt;[15]Berechnung1!J109,ROUND(O111,4)&gt;[15]Berechnung1!K109),[15]Berechnung1!$D$5,IF(OR(ROUND(O111,4)&lt;[15]Berechnung1!G109,ROUND(O111,4)&gt;[15]Berechnung1!H109),[15]Berechnung1!$E$5,[15]Berechnung1!$C$5))))</f>
        <v>Unvollständig</v>
      </c>
      <c r="Q109" s="2147"/>
      <c r="R109" s="2137"/>
    </row>
    <row r="110" spans="1:19" ht="30" customHeight="1" thickBot="1" x14ac:dyDescent="0.3">
      <c r="A110" s="2085"/>
      <c r="B110" s="2088"/>
      <c r="C110" s="2091"/>
      <c r="D110" s="2095"/>
      <c r="E110" s="2096"/>
      <c r="F110" s="2095"/>
      <c r="G110" s="2096"/>
      <c r="H110" s="2104"/>
      <c r="I110" s="2105"/>
      <c r="J110" s="2189"/>
      <c r="K110" s="2183"/>
      <c r="L110" s="2186"/>
      <c r="M110" s="2189"/>
      <c r="N110" s="1851" t="s">
        <v>15</v>
      </c>
      <c r="O110" s="1467"/>
      <c r="P110" s="2201"/>
      <c r="Q110" s="2148"/>
      <c r="R110" s="2138"/>
    </row>
    <row r="111" spans="1:19" ht="30" customHeight="1" thickBot="1" x14ac:dyDescent="0.3">
      <c r="A111" s="2086"/>
      <c r="B111" s="2089"/>
      <c r="C111" s="2092"/>
      <c r="D111" s="2097"/>
      <c r="E111" s="2098"/>
      <c r="F111" s="2097"/>
      <c r="G111" s="2098"/>
      <c r="H111" s="2106"/>
      <c r="I111" s="2107"/>
      <c r="J111" s="2190"/>
      <c r="K111" s="2184"/>
      <c r="L111" s="2187"/>
      <c r="M111" s="2190"/>
      <c r="N111" s="1851" t="s">
        <v>2718</v>
      </c>
      <c r="O111" s="1468" t="str">
        <f>IF(O109="","n.d.",IF(O110="","n.d.",IF(O110=0,"",O109/O110)))</f>
        <v>n.d.</v>
      </c>
      <c r="P111" s="2202"/>
      <c r="Q111" s="2149"/>
      <c r="R111" s="2139"/>
    </row>
    <row r="112" spans="1:19" s="1664" customFormat="1" ht="62.25" customHeight="1" thickBot="1" x14ac:dyDescent="0.25">
      <c r="A112" s="2191">
        <v>27</v>
      </c>
      <c r="B112" s="2200" t="s">
        <v>3315</v>
      </c>
      <c r="C112" s="2197" t="s">
        <v>2669</v>
      </c>
      <c r="D112" s="2143" t="s">
        <v>2776</v>
      </c>
      <c r="E112" s="2103"/>
      <c r="F112" s="2143" t="s">
        <v>3696</v>
      </c>
      <c r="G112" s="2103"/>
      <c r="H112" s="2143" t="s">
        <v>3697</v>
      </c>
      <c r="I112" s="2103"/>
      <c r="J112" s="2188"/>
      <c r="K112" s="2182" t="s">
        <v>2717</v>
      </c>
      <c r="L112" s="2185"/>
      <c r="M112" s="2229"/>
      <c r="N112" s="1663" t="s">
        <v>14</v>
      </c>
      <c r="O112" s="1472"/>
      <c r="P112" s="2200" t="str">
        <f>IF(O114=[15]Berechnung1!D112,[15]Berechnung1!$F$5,IF(OR(O114&lt; [15]Berechnung1!E112,O114&gt; [15]Berechnung1!F112),[15]Berechnung1!$G$5,IF(OR(ROUND(O114,4)&lt;[15]Berechnung1!J112,ROUND(O114,4)&gt;[15]Berechnung1!K112),[15]Berechnung1!$D$5,IF(OR(ROUND(O114,4)&lt;[15]Berechnung1!G112,ROUND(O114,4)&gt;[15]Berechnung1!H112),[15]Berechnung1!$E$5,[15]Berechnung1!$C$5))))</f>
        <v>Unvollständig</v>
      </c>
      <c r="Q112" s="2140"/>
      <c r="R112" s="2140"/>
      <c r="S112" s="1073"/>
    </row>
    <row r="113" spans="1:19" s="1664" customFormat="1" ht="62.25" customHeight="1" thickBot="1" x14ac:dyDescent="0.25">
      <c r="A113" s="2192"/>
      <c r="B113" s="2201"/>
      <c r="C113" s="2198"/>
      <c r="D113" s="2104"/>
      <c r="E113" s="2105"/>
      <c r="F113" s="2104"/>
      <c r="G113" s="2105"/>
      <c r="H113" s="2104"/>
      <c r="I113" s="2105"/>
      <c r="J113" s="2189"/>
      <c r="K113" s="2183"/>
      <c r="L113" s="2186"/>
      <c r="M113" s="2189"/>
      <c r="N113" s="1663" t="s">
        <v>15</v>
      </c>
      <c r="O113" s="1472"/>
      <c r="P113" s="2201"/>
      <c r="Q113" s="2141"/>
      <c r="R113" s="2141"/>
      <c r="S113" s="1073"/>
    </row>
    <row r="114" spans="1:19" s="1664" customFormat="1" ht="62.25" customHeight="1" thickBot="1" x14ac:dyDescent="0.25">
      <c r="A114" s="2193"/>
      <c r="B114" s="2202"/>
      <c r="C114" s="2199"/>
      <c r="D114" s="2106"/>
      <c r="E114" s="2107"/>
      <c r="F114" s="2106"/>
      <c r="G114" s="2107"/>
      <c r="H114" s="2106"/>
      <c r="I114" s="2107"/>
      <c r="J114" s="2190"/>
      <c r="K114" s="2184"/>
      <c r="L114" s="2187"/>
      <c r="M114" s="2190"/>
      <c r="N114" s="1663" t="s">
        <v>2718</v>
      </c>
      <c r="O114" s="1473" t="str">
        <f>IF(O112="","n.d.",IF(O113="","n.d.",IF(O113=0,"",O112/O113)))</f>
        <v>n.d.</v>
      </c>
      <c r="P114" s="2202"/>
      <c r="Q114" s="2142"/>
      <c r="R114" s="2142"/>
      <c r="S114" s="1073"/>
    </row>
    <row r="115" spans="1:19" ht="30" customHeight="1" thickBot="1" x14ac:dyDescent="0.3">
      <c r="A115" s="2084">
        <v>28</v>
      </c>
      <c r="B115" s="2087" t="s">
        <v>3315</v>
      </c>
      <c r="C115" s="2090" t="s">
        <v>3706</v>
      </c>
      <c r="D115" s="2093" t="s">
        <v>3698</v>
      </c>
      <c r="E115" s="2094"/>
      <c r="F115" s="2093" t="s">
        <v>3699</v>
      </c>
      <c r="G115" s="2094"/>
      <c r="H115" s="2143" t="s">
        <v>3700</v>
      </c>
      <c r="I115" s="2103"/>
      <c r="J115" s="2108"/>
      <c r="K115" s="2111" t="s">
        <v>2777</v>
      </c>
      <c r="L115" s="2112"/>
      <c r="M115" s="2150"/>
      <c r="N115" s="1851" t="s">
        <v>14</v>
      </c>
      <c r="O115" s="1467"/>
      <c r="P115" s="2144" t="str">
        <f>IF(O117=[15]Berechnung1!D115,[15]Berechnung1!$F$5,IF(OR(O117&lt; [15]Berechnung1!E115,O117&gt; [15]Berechnung1!F115),[15]Berechnung1!$G$5,IF(OR(ROUND(O117,4)&lt;[15]Berechnung1!J115,ROUND(O117,4)&gt;[15]Berechnung1!K115),[15]Berechnung1!$D$5,IF(OR(ROUND(O117,4)&lt;[15]Berechnung1!G115,ROUND(O117,4)&gt;[15]Berechnung1!H115),[15]Berechnung1!$E$5,[15]Berechnung1!$C$5))))</f>
        <v>Unvollständig</v>
      </c>
      <c r="Q115" s="2137"/>
      <c r="R115" s="2137"/>
    </row>
    <row r="116" spans="1:19" ht="30" customHeight="1" thickBot="1" x14ac:dyDescent="0.3">
      <c r="A116" s="2085"/>
      <c r="B116" s="2088"/>
      <c r="C116" s="2091"/>
      <c r="D116" s="2095"/>
      <c r="E116" s="2096"/>
      <c r="F116" s="2095"/>
      <c r="G116" s="2096"/>
      <c r="H116" s="2104"/>
      <c r="I116" s="2105"/>
      <c r="J116" s="2109"/>
      <c r="K116" s="2113"/>
      <c r="L116" s="2114"/>
      <c r="M116" s="2109"/>
      <c r="N116" s="1851" t="s">
        <v>15</v>
      </c>
      <c r="O116" s="1467"/>
      <c r="P116" s="2145"/>
      <c r="Q116" s="2138"/>
      <c r="R116" s="2138"/>
    </row>
    <row r="117" spans="1:19" ht="30" customHeight="1" thickBot="1" x14ac:dyDescent="0.3">
      <c r="A117" s="2086"/>
      <c r="B117" s="2089"/>
      <c r="C117" s="2092"/>
      <c r="D117" s="2097"/>
      <c r="E117" s="2098"/>
      <c r="F117" s="2097"/>
      <c r="G117" s="2098"/>
      <c r="H117" s="2106"/>
      <c r="I117" s="2107"/>
      <c r="J117" s="2110"/>
      <c r="K117" s="2115"/>
      <c r="L117" s="2116"/>
      <c r="M117" s="2110"/>
      <c r="N117" s="1851" t="s">
        <v>2718</v>
      </c>
      <c r="O117" s="1468" t="str">
        <f>IF(O115="","n.d.",IF(O116="","n.d.",IF(O116=0,"",O115/O116)))</f>
        <v>n.d.</v>
      </c>
      <c r="P117" s="2146"/>
      <c r="Q117" s="2139"/>
      <c r="R117" s="2139"/>
    </row>
    <row r="118" spans="1:19" ht="30" customHeight="1" thickBot="1" x14ac:dyDescent="0.3">
      <c r="A118" s="2084">
        <v>29</v>
      </c>
      <c r="B118" s="2191"/>
      <c r="C118" s="2197" t="s">
        <v>2778</v>
      </c>
      <c r="D118" s="2143" t="s">
        <v>2779</v>
      </c>
      <c r="E118" s="2103"/>
      <c r="F118" s="2143" t="s">
        <v>3701</v>
      </c>
      <c r="G118" s="2103"/>
      <c r="H118" s="2143" t="s">
        <v>3702</v>
      </c>
      <c r="I118" s="2103"/>
      <c r="J118" s="2188" t="s">
        <v>2780</v>
      </c>
      <c r="K118" s="2182" t="s">
        <v>2725</v>
      </c>
      <c r="L118" s="2185"/>
      <c r="M118" s="2229"/>
      <c r="N118" s="1663" t="s">
        <v>14</v>
      </c>
      <c r="O118" s="1472"/>
      <c r="P118" s="2200" t="str">
        <f>IF(AND(O118&lt;&gt;"",O119&lt;&gt;"",O118=0,O119=0),[15]Berechnung1!$H$5,IF(O120=[15]Berechnung1!D118,[15]Berechnung1!$F$5,IF(OR(O120&lt;[15]Berechnung1!E118,O120&gt;[15]Berechnung1!F118),[15]Berechnung1!$G$5,IF(OR(ROUND(O120,4)&lt;[15]Berechnung1!J118,ROUND(O120,4)&gt;[15]Berechnung1!K118),[15]Berechnung1!$D$5,IF(OR(ROUND(O120,4)&lt;[15]Berechnung1!G118,ROUND(O120,4)&gt;[15]Berechnung1!H118),[15]Berechnung1!$E$5,[15]Berechnung1!$C$5)))))</f>
        <v>Unvollständig</v>
      </c>
      <c r="Q118" s="2137"/>
      <c r="R118" s="2137"/>
    </row>
    <row r="119" spans="1:19" ht="30" customHeight="1" thickBot="1" x14ac:dyDescent="0.3">
      <c r="A119" s="2085"/>
      <c r="B119" s="2192"/>
      <c r="C119" s="2198"/>
      <c r="D119" s="2104"/>
      <c r="E119" s="2105"/>
      <c r="F119" s="2104"/>
      <c r="G119" s="2105"/>
      <c r="H119" s="2104"/>
      <c r="I119" s="2105"/>
      <c r="J119" s="2189"/>
      <c r="K119" s="2183"/>
      <c r="L119" s="2186"/>
      <c r="M119" s="2189"/>
      <c r="N119" s="1663" t="s">
        <v>15</v>
      </c>
      <c r="O119" s="1665">
        <f>IF(O103="",0,O103)</f>
        <v>0</v>
      </c>
      <c r="P119" s="2201"/>
      <c r="Q119" s="2138"/>
      <c r="R119" s="2138"/>
    </row>
    <row r="120" spans="1:19" ht="30" customHeight="1" thickBot="1" x14ac:dyDescent="0.3">
      <c r="A120" s="2086"/>
      <c r="B120" s="2193"/>
      <c r="C120" s="2199"/>
      <c r="D120" s="2106"/>
      <c r="E120" s="2107"/>
      <c r="F120" s="2106"/>
      <c r="G120" s="2107"/>
      <c r="H120" s="2106"/>
      <c r="I120" s="2107"/>
      <c r="J120" s="2190"/>
      <c r="K120" s="2184"/>
      <c r="L120" s="2187"/>
      <c r="M120" s="2190"/>
      <c r="N120" s="1663" t="s">
        <v>2718</v>
      </c>
      <c r="O120" s="1473" t="str">
        <f>IF(O118="","n.d.",IF(O119="","n.d.",IF(O119=0,"",O118/O119)))</f>
        <v>n.d.</v>
      </c>
      <c r="P120" s="2202"/>
      <c r="Q120" s="2139"/>
      <c r="R120" s="2139"/>
    </row>
    <row r="121" spans="1:19" ht="30" customHeight="1" thickBot="1" x14ac:dyDescent="0.3">
      <c r="A121" s="2211" t="s">
        <v>3715</v>
      </c>
      <c r="B121" s="2191"/>
      <c r="C121" s="2197" t="s">
        <v>3116</v>
      </c>
      <c r="D121" s="2143" t="s">
        <v>3117</v>
      </c>
      <c r="E121" s="2103"/>
      <c r="F121" s="2143" t="s">
        <v>3703</v>
      </c>
      <c r="G121" s="2103"/>
      <c r="H121" s="2143" t="s">
        <v>3704</v>
      </c>
      <c r="I121" s="2103"/>
      <c r="J121" s="2188"/>
      <c r="K121" s="2182" t="s">
        <v>2725</v>
      </c>
      <c r="L121" s="2185"/>
      <c r="M121" s="2229" t="s">
        <v>3118</v>
      </c>
      <c r="N121" s="1663" t="s">
        <v>14</v>
      </c>
      <c r="O121" s="1472"/>
      <c r="P121" s="2238" t="str">
        <f>IF(O123=[15]Berechnung1!D121,[15]Berechnung1!$F$5,IF(OR(O123&lt; [15]Berechnung1!E121,O123&gt; [15]Berechnung1!F121),[15]Berechnung1!$G$5,IF(OR(ROUND(O123,4)&lt;[15]Berechnung1!J121,ROUND(O123,4)&gt;[15]Berechnung1!K121),[15]Berechnung1!$D$5,IF(OR(ROUND(O123,4)&lt;[15]Berechnung1!G121,ROUND(O123,4)&gt;[15]Berechnung1!H121),[15]Berechnung1!$E$5,[15]Berechnung1!$C$5))))</f>
        <v>Unvollständig</v>
      </c>
      <c r="Q121" s="2147"/>
      <c r="R121" s="2137"/>
    </row>
    <row r="122" spans="1:19" ht="31.5" customHeight="1" thickBot="1" x14ac:dyDescent="0.3">
      <c r="A122" s="2212"/>
      <c r="B122" s="2192"/>
      <c r="C122" s="2198"/>
      <c r="D122" s="2104"/>
      <c r="E122" s="2105"/>
      <c r="F122" s="2104"/>
      <c r="G122" s="2105"/>
      <c r="H122" s="2104"/>
      <c r="I122" s="2105"/>
      <c r="J122" s="2189"/>
      <c r="K122" s="2183"/>
      <c r="L122" s="2186"/>
      <c r="M122" s="2189"/>
      <c r="N122" s="1663" t="s">
        <v>15</v>
      </c>
      <c r="O122" s="1665">
        <f>O86</f>
        <v>0</v>
      </c>
      <c r="P122" s="2239"/>
      <c r="Q122" s="2148"/>
      <c r="R122" s="2138"/>
    </row>
    <row r="123" spans="1:19" ht="30" customHeight="1" thickBot="1" x14ac:dyDescent="0.3">
      <c r="A123" s="2262"/>
      <c r="B123" s="2193"/>
      <c r="C123" s="2199"/>
      <c r="D123" s="2106"/>
      <c r="E123" s="2107"/>
      <c r="F123" s="2106"/>
      <c r="G123" s="2107"/>
      <c r="H123" s="2106"/>
      <c r="I123" s="2107"/>
      <c r="J123" s="2190"/>
      <c r="K123" s="2184"/>
      <c r="L123" s="2187"/>
      <c r="M123" s="2190"/>
      <c r="N123" s="1663" t="s">
        <v>2718</v>
      </c>
      <c r="O123" s="1473" t="str">
        <f>IF(O121="","n.d.",IF(O122="","n.d.",IF(O122=0,"",O121/O122)))</f>
        <v>n.d.</v>
      </c>
      <c r="P123" s="2240"/>
      <c r="Q123" s="2149"/>
      <c r="R123" s="2139"/>
    </row>
    <row r="124" spans="1:19" ht="30" customHeight="1" thickBot="1" x14ac:dyDescent="0.3">
      <c r="A124" s="2241">
        <v>31</v>
      </c>
      <c r="B124" s="2241"/>
      <c r="C124" s="2244" t="s">
        <v>2781</v>
      </c>
      <c r="D124" s="2247" t="s">
        <v>2782</v>
      </c>
      <c r="E124" s="2248"/>
      <c r="F124" s="2253" t="s">
        <v>3320</v>
      </c>
      <c r="G124" s="2254"/>
      <c r="H124" s="2254"/>
      <c r="I124" s="2254"/>
      <c r="J124" s="2254"/>
      <c r="K124" s="2254"/>
      <c r="L124" s="2254"/>
      <c r="M124" s="2255"/>
      <c r="N124" s="1666" t="s">
        <v>14</v>
      </c>
      <c r="O124" s="1667"/>
      <c r="P124" s="2263"/>
      <c r="Q124" s="2232"/>
      <c r="R124" s="2232"/>
    </row>
    <row r="125" spans="1:19" ht="30" customHeight="1" thickBot="1" x14ac:dyDescent="0.3">
      <c r="A125" s="2242"/>
      <c r="B125" s="2242"/>
      <c r="C125" s="2245"/>
      <c r="D125" s="2249"/>
      <c r="E125" s="2250"/>
      <c r="F125" s="2256"/>
      <c r="G125" s="2257"/>
      <c r="H125" s="2257"/>
      <c r="I125" s="2257"/>
      <c r="J125" s="2257"/>
      <c r="K125" s="2257"/>
      <c r="L125" s="2257"/>
      <c r="M125" s="2258"/>
      <c r="N125" s="1666" t="s">
        <v>15</v>
      </c>
      <c r="O125" s="1667"/>
      <c r="P125" s="2264"/>
      <c r="Q125" s="2233"/>
      <c r="R125" s="2233"/>
    </row>
    <row r="126" spans="1:19" ht="30" customHeight="1" thickBot="1" x14ac:dyDescent="0.3">
      <c r="A126" s="2243"/>
      <c r="B126" s="2243"/>
      <c r="C126" s="2246"/>
      <c r="D126" s="2251"/>
      <c r="E126" s="2252"/>
      <c r="F126" s="2259"/>
      <c r="G126" s="2260"/>
      <c r="H126" s="2260"/>
      <c r="I126" s="2260"/>
      <c r="J126" s="2260"/>
      <c r="K126" s="2260"/>
      <c r="L126" s="2260"/>
      <c r="M126" s="2261"/>
      <c r="N126" s="1666" t="s">
        <v>2718</v>
      </c>
      <c r="O126" s="1474" t="str">
        <f>IF(O124="","n.d.",IF(O125="","n.d.",IF(O125=0,"",O124/O125)))</f>
        <v>n.d.</v>
      </c>
      <c r="P126" s="2265"/>
      <c r="Q126" s="2234"/>
      <c r="R126" s="2234"/>
    </row>
    <row r="127" spans="1:19" ht="7.5" customHeight="1" x14ac:dyDescent="0.25"/>
    <row r="128" spans="1:19" ht="13.5" customHeight="1" x14ac:dyDescent="0.25">
      <c r="A128" s="428" t="s">
        <v>748</v>
      </c>
    </row>
    <row r="129" spans="1:19" s="179" customFormat="1" ht="27.75" customHeight="1" x14ac:dyDescent="0.2">
      <c r="A129" s="2235" t="s">
        <v>2783</v>
      </c>
      <c r="B129" s="2235"/>
      <c r="C129" s="2235"/>
      <c r="D129" s="2235"/>
      <c r="E129" s="2235"/>
      <c r="F129" s="2235"/>
      <c r="G129" s="2235"/>
      <c r="H129" s="2235"/>
      <c r="I129" s="2235"/>
      <c r="J129" s="2235"/>
      <c r="K129" s="2235"/>
      <c r="L129" s="2235"/>
      <c r="M129" s="2235"/>
      <c r="N129" s="2235"/>
      <c r="O129" s="2235"/>
      <c r="P129" s="2235"/>
      <c r="S129" s="1655"/>
    </row>
    <row r="130" spans="1:19" s="1639" customFormat="1" ht="123.75" customHeight="1" x14ac:dyDescent="0.2">
      <c r="A130" s="2077" t="s">
        <v>2784</v>
      </c>
      <c r="B130" s="2236"/>
      <c r="C130" s="2236"/>
      <c r="D130" s="2236"/>
      <c r="E130" s="2236"/>
      <c r="F130" s="2236"/>
      <c r="G130" s="2236"/>
      <c r="H130" s="2236"/>
      <c r="I130" s="2236"/>
      <c r="J130" s="2236"/>
      <c r="K130" s="2236"/>
      <c r="L130" s="2236"/>
      <c r="M130" s="2236"/>
      <c r="N130" s="2236"/>
      <c r="O130" s="2236"/>
      <c r="P130" s="2236"/>
      <c r="S130" s="1073"/>
    </row>
    <row r="131" spans="1:19" ht="15.75" customHeight="1" x14ac:dyDescent="0.25">
      <c r="A131" s="2237"/>
      <c r="B131" s="2237"/>
      <c r="C131" s="2237"/>
      <c r="D131" s="2237"/>
      <c r="E131" s="2237"/>
      <c r="F131" s="2237"/>
      <c r="G131" s="2237"/>
      <c r="H131" s="2237"/>
      <c r="I131" s="2237"/>
      <c r="J131" s="2237"/>
      <c r="K131" s="2237"/>
      <c r="L131" s="2237"/>
      <c r="M131" s="2237"/>
      <c r="N131" s="2237"/>
      <c r="O131" s="2237"/>
      <c r="P131" s="2237"/>
    </row>
    <row r="132" spans="1:19" ht="37.5" customHeight="1" x14ac:dyDescent="0.25">
      <c r="A132" s="2049" t="s">
        <v>3707</v>
      </c>
      <c r="B132" s="2049"/>
      <c r="C132" s="2049"/>
      <c r="D132" s="2049"/>
      <c r="E132" s="2049"/>
      <c r="F132" s="2049"/>
      <c r="G132" s="2049"/>
      <c r="H132" s="2049"/>
      <c r="I132" s="2049"/>
      <c r="J132" s="2049"/>
      <c r="K132" s="2049"/>
      <c r="L132" s="2049"/>
      <c r="M132" s="2049"/>
      <c r="N132" s="2049"/>
      <c r="O132" s="2049"/>
      <c r="P132" s="2049"/>
    </row>
    <row r="133" spans="1:19" ht="15" customHeight="1" x14ac:dyDescent="0.25">
      <c r="A133" s="798"/>
    </row>
  </sheetData>
  <sheetProtection algorithmName="SHA-512" hashValue="vKfd5rbbgeFqxd4ELUIPeZXVPKgD3GETB90W3Qj8UshqMMUeuXOZzd3sQ3C4r+hhomQViUxhIsL7VldiitkoeQ==" saltValue="YyZ3RmoL2pItCM8HnFf50A==" spinCount="100000" sheet="1" objects="1" scenarios="1"/>
  <mergeCells count="441">
    <mergeCell ref="R124:R126"/>
    <mergeCell ref="A129:P129"/>
    <mergeCell ref="A130:P130"/>
    <mergeCell ref="A131:P131"/>
    <mergeCell ref="K121:L123"/>
    <mergeCell ref="M121:M123"/>
    <mergeCell ref="P121:P123"/>
    <mergeCell ref="Q121:Q123"/>
    <mergeCell ref="R121:R123"/>
    <mergeCell ref="A124:A126"/>
    <mergeCell ref="B124:B126"/>
    <mergeCell ref="C124:C126"/>
    <mergeCell ref="D124:E126"/>
    <mergeCell ref="F124:M126"/>
    <mergeCell ref="A121:A123"/>
    <mergeCell ref="B121:B123"/>
    <mergeCell ref="C121:C123"/>
    <mergeCell ref="D121:E123"/>
    <mergeCell ref="F121:G123"/>
    <mergeCell ref="H121:I123"/>
    <mergeCell ref="J121:J123"/>
    <mergeCell ref="P124:P126"/>
    <mergeCell ref="Q124:Q126"/>
    <mergeCell ref="A115:A117"/>
    <mergeCell ref="B115:B117"/>
    <mergeCell ref="C115:C117"/>
    <mergeCell ref="D115:E117"/>
    <mergeCell ref="F115:G117"/>
    <mergeCell ref="R115:R117"/>
    <mergeCell ref="A118:A120"/>
    <mergeCell ref="B118:B120"/>
    <mergeCell ref="C118:C120"/>
    <mergeCell ref="D118:E120"/>
    <mergeCell ref="F118:G120"/>
    <mergeCell ref="H118:I120"/>
    <mergeCell ref="J118:J120"/>
    <mergeCell ref="K118:L120"/>
    <mergeCell ref="M118:M120"/>
    <mergeCell ref="H115:I117"/>
    <mergeCell ref="J115:J117"/>
    <mergeCell ref="K115:L117"/>
    <mergeCell ref="M115:M117"/>
    <mergeCell ref="P115:P117"/>
    <mergeCell ref="Q115:Q117"/>
    <mergeCell ref="P118:P120"/>
    <mergeCell ref="Q118:Q120"/>
    <mergeCell ref="R118:R120"/>
    <mergeCell ref="P109:P111"/>
    <mergeCell ref="Q109:Q111"/>
    <mergeCell ref="R109:R111"/>
    <mergeCell ref="A112:A114"/>
    <mergeCell ref="B112:B114"/>
    <mergeCell ref="C112:C114"/>
    <mergeCell ref="D112:E114"/>
    <mergeCell ref="F112:G114"/>
    <mergeCell ref="H112:I114"/>
    <mergeCell ref="J112:J114"/>
    <mergeCell ref="K112:L114"/>
    <mergeCell ref="M112:M114"/>
    <mergeCell ref="P112:P114"/>
    <mergeCell ref="Q112:Q114"/>
    <mergeCell ref="R112:R114"/>
    <mergeCell ref="A109:A111"/>
    <mergeCell ref="B109:B111"/>
    <mergeCell ref="C109:C111"/>
    <mergeCell ref="D109:E111"/>
    <mergeCell ref="F109:G111"/>
    <mergeCell ref="H109:I111"/>
    <mergeCell ref="J109:J111"/>
    <mergeCell ref="K109:L111"/>
    <mergeCell ref="M109:M111"/>
    <mergeCell ref="K103:L105"/>
    <mergeCell ref="M103:M105"/>
    <mergeCell ref="P103:P105"/>
    <mergeCell ref="Q103:Q105"/>
    <mergeCell ref="R103:R105"/>
    <mergeCell ref="A106:A108"/>
    <mergeCell ref="B106:B108"/>
    <mergeCell ref="C106:C108"/>
    <mergeCell ref="D106:E108"/>
    <mergeCell ref="F106:G108"/>
    <mergeCell ref="R106:R108"/>
    <mergeCell ref="H106:I108"/>
    <mergeCell ref="J106:J108"/>
    <mergeCell ref="K106:L108"/>
    <mergeCell ref="M106:M108"/>
    <mergeCell ref="P106:P108"/>
    <mergeCell ref="Q106:Q108"/>
    <mergeCell ref="A103:A105"/>
    <mergeCell ref="B103:B105"/>
    <mergeCell ref="C103:C105"/>
    <mergeCell ref="D103:E105"/>
    <mergeCell ref="F103:G105"/>
    <mergeCell ref="H103:I105"/>
    <mergeCell ref="J103:J105"/>
    <mergeCell ref="H100:I102"/>
    <mergeCell ref="J100:J102"/>
    <mergeCell ref="N97:N99"/>
    <mergeCell ref="O97:O99"/>
    <mergeCell ref="P97:P99"/>
    <mergeCell ref="Q97:Q99"/>
    <mergeCell ref="R97:R99"/>
    <mergeCell ref="A100:A102"/>
    <mergeCell ref="B100:B102"/>
    <mergeCell ref="C100:C102"/>
    <mergeCell ref="D100:E102"/>
    <mergeCell ref="F100:G102"/>
    <mergeCell ref="P100:P102"/>
    <mergeCell ref="Q100:Q102"/>
    <mergeCell ref="R100:R102"/>
    <mergeCell ref="K100:L102"/>
    <mergeCell ref="M100:M102"/>
    <mergeCell ref="N100:N102"/>
    <mergeCell ref="O100:O102"/>
    <mergeCell ref="A97:A99"/>
    <mergeCell ref="B97:B99"/>
    <mergeCell ref="C97:C99"/>
    <mergeCell ref="D97:E99"/>
    <mergeCell ref="F97:G99"/>
    <mergeCell ref="H97:I99"/>
    <mergeCell ref="J97:J99"/>
    <mergeCell ref="K97:L99"/>
    <mergeCell ref="M97:M99"/>
    <mergeCell ref="P91:P93"/>
    <mergeCell ref="Q91:Q93"/>
    <mergeCell ref="R91:R93"/>
    <mergeCell ref="A94:A96"/>
    <mergeCell ref="B94:B96"/>
    <mergeCell ref="C94:C96"/>
    <mergeCell ref="D94:E96"/>
    <mergeCell ref="F94:G96"/>
    <mergeCell ref="R94:R96"/>
    <mergeCell ref="H94:I96"/>
    <mergeCell ref="J94:J96"/>
    <mergeCell ref="K94:L96"/>
    <mergeCell ref="M94:M96"/>
    <mergeCell ref="P94:P96"/>
    <mergeCell ref="Q94:Q96"/>
    <mergeCell ref="A91:A93"/>
    <mergeCell ref="B91:B93"/>
    <mergeCell ref="C91:C93"/>
    <mergeCell ref="D91:E93"/>
    <mergeCell ref="F91:G93"/>
    <mergeCell ref="H91:I93"/>
    <mergeCell ref="J91:J93"/>
    <mergeCell ref="K91:L93"/>
    <mergeCell ref="M91:M93"/>
    <mergeCell ref="A85:A87"/>
    <mergeCell ref="B85:B87"/>
    <mergeCell ref="C85:C87"/>
    <mergeCell ref="D85:E87"/>
    <mergeCell ref="F85:G87"/>
    <mergeCell ref="R85:R87"/>
    <mergeCell ref="A88:A90"/>
    <mergeCell ref="B88:B90"/>
    <mergeCell ref="C88:C90"/>
    <mergeCell ref="D88:E90"/>
    <mergeCell ref="F88:G90"/>
    <mergeCell ref="H88:I90"/>
    <mergeCell ref="J88:J90"/>
    <mergeCell ref="K88:L90"/>
    <mergeCell ref="M88:M90"/>
    <mergeCell ref="H85:I87"/>
    <mergeCell ref="J85:J87"/>
    <mergeCell ref="K85:L87"/>
    <mergeCell ref="M85:M87"/>
    <mergeCell ref="P85:P87"/>
    <mergeCell ref="Q85:Q87"/>
    <mergeCell ref="P88:P90"/>
    <mergeCell ref="Q88:Q90"/>
    <mergeCell ref="R88:R90"/>
    <mergeCell ref="P79:P81"/>
    <mergeCell ref="Q79:Q81"/>
    <mergeCell ref="R79:R81"/>
    <mergeCell ref="A82:A84"/>
    <mergeCell ref="B82:B84"/>
    <mergeCell ref="C82:C84"/>
    <mergeCell ref="D82:E84"/>
    <mergeCell ref="F82:G84"/>
    <mergeCell ref="H82:I84"/>
    <mergeCell ref="J82:J84"/>
    <mergeCell ref="K82:L84"/>
    <mergeCell ref="M82:M84"/>
    <mergeCell ref="P82:P84"/>
    <mergeCell ref="Q82:Q84"/>
    <mergeCell ref="R82:R84"/>
    <mergeCell ref="A79:A81"/>
    <mergeCell ref="B79:B81"/>
    <mergeCell ref="C79:C81"/>
    <mergeCell ref="D79:E81"/>
    <mergeCell ref="F79:G81"/>
    <mergeCell ref="H79:I81"/>
    <mergeCell ref="J79:J81"/>
    <mergeCell ref="K79:L81"/>
    <mergeCell ref="M79:M81"/>
    <mergeCell ref="K73:L75"/>
    <mergeCell ref="M73:M75"/>
    <mergeCell ref="P73:P75"/>
    <mergeCell ref="Q73:Q75"/>
    <mergeCell ref="R73:R75"/>
    <mergeCell ref="A76:A78"/>
    <mergeCell ref="B76:B78"/>
    <mergeCell ref="C76:C78"/>
    <mergeCell ref="D76:E78"/>
    <mergeCell ref="F76:G78"/>
    <mergeCell ref="R76:R78"/>
    <mergeCell ref="H76:I78"/>
    <mergeCell ref="J76:J78"/>
    <mergeCell ref="K76:L78"/>
    <mergeCell ref="M76:M78"/>
    <mergeCell ref="P76:P78"/>
    <mergeCell ref="Q76:Q78"/>
    <mergeCell ref="A73:A75"/>
    <mergeCell ref="B73:B75"/>
    <mergeCell ref="C73:C75"/>
    <mergeCell ref="D73:E75"/>
    <mergeCell ref="F73:G75"/>
    <mergeCell ref="H73:I75"/>
    <mergeCell ref="J73:J75"/>
    <mergeCell ref="H70:I72"/>
    <mergeCell ref="J70:J72"/>
    <mergeCell ref="N67:N69"/>
    <mergeCell ref="O67:O69"/>
    <mergeCell ref="P67:P69"/>
    <mergeCell ref="Q67:Q69"/>
    <mergeCell ref="R67:R69"/>
    <mergeCell ref="A70:A72"/>
    <mergeCell ref="B70:B72"/>
    <mergeCell ref="C70:C72"/>
    <mergeCell ref="D70:E72"/>
    <mergeCell ref="F70:G72"/>
    <mergeCell ref="P70:P72"/>
    <mergeCell ref="Q70:Q72"/>
    <mergeCell ref="R70:R72"/>
    <mergeCell ref="K70:L72"/>
    <mergeCell ref="M70:M72"/>
    <mergeCell ref="N70:N72"/>
    <mergeCell ref="O70:O72"/>
    <mergeCell ref="A67:A69"/>
    <mergeCell ref="B67:B69"/>
    <mergeCell ref="C67:C69"/>
    <mergeCell ref="D67:E69"/>
    <mergeCell ref="F67:G69"/>
    <mergeCell ref="H67:I69"/>
    <mergeCell ref="J67:J69"/>
    <mergeCell ref="K67:L69"/>
    <mergeCell ref="M67:M69"/>
    <mergeCell ref="P61:P63"/>
    <mergeCell ref="Q61:Q63"/>
    <mergeCell ref="R61:R63"/>
    <mergeCell ref="A64:A66"/>
    <mergeCell ref="B64:B66"/>
    <mergeCell ref="C64:C66"/>
    <mergeCell ref="D64:E66"/>
    <mergeCell ref="F64:G66"/>
    <mergeCell ref="R64:R66"/>
    <mergeCell ref="H64:I66"/>
    <mergeCell ref="J64:J66"/>
    <mergeCell ref="K64:L66"/>
    <mergeCell ref="M64:M66"/>
    <mergeCell ref="P64:P66"/>
    <mergeCell ref="Q64:Q66"/>
    <mergeCell ref="A61:A63"/>
    <mergeCell ref="B61:B63"/>
    <mergeCell ref="C61:C63"/>
    <mergeCell ref="D61:E63"/>
    <mergeCell ref="F61:G63"/>
    <mergeCell ref="H61:I63"/>
    <mergeCell ref="J61:J63"/>
    <mergeCell ref="K61:L63"/>
    <mergeCell ref="M61:M63"/>
    <mergeCell ref="A55:A57"/>
    <mergeCell ref="B55:B57"/>
    <mergeCell ref="C55:C57"/>
    <mergeCell ref="D55:E57"/>
    <mergeCell ref="F55:G57"/>
    <mergeCell ref="R55:R57"/>
    <mergeCell ref="A58:A60"/>
    <mergeCell ref="B58:B60"/>
    <mergeCell ref="C58:C60"/>
    <mergeCell ref="D58:E60"/>
    <mergeCell ref="F58:G60"/>
    <mergeCell ref="H58:I60"/>
    <mergeCell ref="J58:J60"/>
    <mergeCell ref="K58:L60"/>
    <mergeCell ref="M58:M60"/>
    <mergeCell ref="H55:I57"/>
    <mergeCell ref="J55:J57"/>
    <mergeCell ref="K55:L57"/>
    <mergeCell ref="M55:M57"/>
    <mergeCell ref="P55:P57"/>
    <mergeCell ref="Q55:Q57"/>
    <mergeCell ref="P58:P60"/>
    <mergeCell ref="Q58:Q60"/>
    <mergeCell ref="R58:R60"/>
    <mergeCell ref="P49:P51"/>
    <mergeCell ref="Q49:Q51"/>
    <mergeCell ref="R49:R51"/>
    <mergeCell ref="A52:A54"/>
    <mergeCell ref="B52:B54"/>
    <mergeCell ref="C52:C54"/>
    <mergeCell ref="D52:E54"/>
    <mergeCell ref="F52:G54"/>
    <mergeCell ref="H52:I54"/>
    <mergeCell ref="J52:J54"/>
    <mergeCell ref="K52:L54"/>
    <mergeCell ref="M52:M54"/>
    <mergeCell ref="P52:P54"/>
    <mergeCell ref="Q52:Q54"/>
    <mergeCell ref="R52:R54"/>
    <mergeCell ref="A49:A51"/>
    <mergeCell ref="B49:B51"/>
    <mergeCell ref="C49:C51"/>
    <mergeCell ref="D49:E51"/>
    <mergeCell ref="F49:G51"/>
    <mergeCell ref="H49:I51"/>
    <mergeCell ref="J49:J51"/>
    <mergeCell ref="K49:L51"/>
    <mergeCell ref="M49:M51"/>
    <mergeCell ref="P43:P45"/>
    <mergeCell ref="Q43:Q45"/>
    <mergeCell ref="R43:R45"/>
    <mergeCell ref="A46:A48"/>
    <mergeCell ref="B46:B48"/>
    <mergeCell ref="C46:C48"/>
    <mergeCell ref="D46:E48"/>
    <mergeCell ref="F46:G48"/>
    <mergeCell ref="R46:R48"/>
    <mergeCell ref="H46:I48"/>
    <mergeCell ref="J46:J48"/>
    <mergeCell ref="K46:L48"/>
    <mergeCell ref="M46:M48"/>
    <mergeCell ref="P46:P48"/>
    <mergeCell ref="Q46:Q48"/>
    <mergeCell ref="A43:A45"/>
    <mergeCell ref="B43:B45"/>
    <mergeCell ref="C43:C45"/>
    <mergeCell ref="D43:E45"/>
    <mergeCell ref="F43:G45"/>
    <mergeCell ref="H43:I45"/>
    <mergeCell ref="J43:J45"/>
    <mergeCell ref="K43:L45"/>
    <mergeCell ref="M43:M45"/>
    <mergeCell ref="A37:A39"/>
    <mergeCell ref="B37:B39"/>
    <mergeCell ref="C37:C39"/>
    <mergeCell ref="D37:E39"/>
    <mergeCell ref="F37:G39"/>
    <mergeCell ref="R37:R39"/>
    <mergeCell ref="A40:A42"/>
    <mergeCell ref="B40:B42"/>
    <mergeCell ref="C40:C42"/>
    <mergeCell ref="D40:E42"/>
    <mergeCell ref="F40:G42"/>
    <mergeCell ref="H40:I42"/>
    <mergeCell ref="J40:J42"/>
    <mergeCell ref="K40:L42"/>
    <mergeCell ref="M40:M42"/>
    <mergeCell ref="H37:I39"/>
    <mergeCell ref="J37:J39"/>
    <mergeCell ref="K37:L39"/>
    <mergeCell ref="M37:M39"/>
    <mergeCell ref="P37:P39"/>
    <mergeCell ref="Q37:Q39"/>
    <mergeCell ref="P40:P42"/>
    <mergeCell ref="Q40:Q42"/>
    <mergeCell ref="R40:R42"/>
    <mergeCell ref="R34:R36"/>
    <mergeCell ref="A31:A33"/>
    <mergeCell ref="B31:B33"/>
    <mergeCell ref="C31:C33"/>
    <mergeCell ref="D31:E33"/>
    <mergeCell ref="F31:G33"/>
    <mergeCell ref="H31:I33"/>
    <mergeCell ref="J31:J33"/>
    <mergeCell ref="K31:L33"/>
    <mergeCell ref="M31:M33"/>
    <mergeCell ref="C34:C36"/>
    <mergeCell ref="D34:E36"/>
    <mergeCell ref="F34:G36"/>
    <mergeCell ref="H34:I36"/>
    <mergeCell ref="J34:J36"/>
    <mergeCell ref="K34:L36"/>
    <mergeCell ref="M34:M36"/>
    <mergeCell ref="P34:P36"/>
    <mergeCell ref="Q34:Q36"/>
    <mergeCell ref="R28:R30"/>
    <mergeCell ref="H28:I30"/>
    <mergeCell ref="J28:J30"/>
    <mergeCell ref="K28:L30"/>
    <mergeCell ref="M28:M30"/>
    <mergeCell ref="P28:P30"/>
    <mergeCell ref="Q28:Q30"/>
    <mergeCell ref="P31:P33"/>
    <mergeCell ref="Q31:Q33"/>
    <mergeCell ref="R31:R33"/>
    <mergeCell ref="Q23:R23"/>
    <mergeCell ref="A25:A27"/>
    <mergeCell ref="B25:B27"/>
    <mergeCell ref="C25:C27"/>
    <mergeCell ref="D25:E27"/>
    <mergeCell ref="F25:G27"/>
    <mergeCell ref="H25:I27"/>
    <mergeCell ref="J25:J27"/>
    <mergeCell ref="K25:L27"/>
    <mergeCell ref="M25:M27"/>
    <mergeCell ref="H23:I24"/>
    <mergeCell ref="J23:J24"/>
    <mergeCell ref="K23:L24"/>
    <mergeCell ref="M23:M24"/>
    <mergeCell ref="N23:O24"/>
    <mergeCell ref="P23:P24"/>
    <mergeCell ref="N25:N27"/>
    <mergeCell ref="O25:O27"/>
    <mergeCell ref="P25:P27"/>
    <mergeCell ref="Q25:Q27"/>
    <mergeCell ref="R25:R27"/>
    <mergeCell ref="A132:P132"/>
    <mergeCell ref="D6:N6"/>
    <mergeCell ref="D8:E8"/>
    <mergeCell ref="K8:N8"/>
    <mergeCell ref="D11:D14"/>
    <mergeCell ref="F12:F13"/>
    <mergeCell ref="G12:G14"/>
    <mergeCell ref="D15:E16"/>
    <mergeCell ref="F15:F16"/>
    <mergeCell ref="D17:D20"/>
    <mergeCell ref="F17:G20"/>
    <mergeCell ref="A22:P22"/>
    <mergeCell ref="A23:A24"/>
    <mergeCell ref="B23:B24"/>
    <mergeCell ref="C23:C24"/>
    <mergeCell ref="D23:E24"/>
    <mergeCell ref="F23:G24"/>
    <mergeCell ref="A28:A30"/>
    <mergeCell ref="B28:B30"/>
    <mergeCell ref="C28:C30"/>
    <mergeCell ref="D28:E30"/>
    <mergeCell ref="F28:G30"/>
    <mergeCell ref="A34:A36"/>
    <mergeCell ref="B34:B36"/>
  </mergeCells>
  <conditionalFormatting sqref="P58:P60">
    <cfRule type="expression" dxfId="484" priority="208" stopIfTrue="1">
      <formula>OR(P58=$E$19,P58=$E$17)</formula>
    </cfRule>
    <cfRule type="cellIs" dxfId="483" priority="209" stopIfTrue="1" operator="equal">
      <formula>"I.O. (Plausibilität unklar)"</formula>
    </cfRule>
    <cfRule type="cellIs" dxfId="482" priority="210" stopIfTrue="1" operator="equal">
      <formula>$D$15</formula>
    </cfRule>
  </conditionalFormatting>
  <conditionalFormatting sqref="P58:P60">
    <cfRule type="cellIs" dxfId="481" priority="211" stopIfTrue="1" operator="equal">
      <formula>"I.O."</formula>
    </cfRule>
  </conditionalFormatting>
  <conditionalFormatting sqref="P76:P78">
    <cfRule type="expression" dxfId="480" priority="204" stopIfTrue="1">
      <formula>OR(P76=$E$19,P76=$E$17)</formula>
    </cfRule>
    <cfRule type="cellIs" dxfId="479" priority="205" stopIfTrue="1" operator="equal">
      <formula>"I.O. (Plausibilität unklar)"</formula>
    </cfRule>
    <cfRule type="cellIs" dxfId="478" priority="206" stopIfTrue="1" operator="equal">
      <formula>$D$15</formula>
    </cfRule>
  </conditionalFormatting>
  <conditionalFormatting sqref="P76:P78">
    <cfRule type="cellIs" dxfId="477" priority="207" stopIfTrue="1" operator="equal">
      <formula>"I.O."</formula>
    </cfRule>
  </conditionalFormatting>
  <conditionalFormatting sqref="P88:P90">
    <cfRule type="expression" dxfId="476" priority="200" stopIfTrue="1">
      <formula>OR(P88=$E$19,P88=$E$17)</formula>
    </cfRule>
    <cfRule type="cellIs" dxfId="475" priority="201" stopIfTrue="1" operator="equal">
      <formula>"I.O. (Plausibilität unklar)"</formula>
    </cfRule>
    <cfRule type="cellIs" dxfId="474" priority="202" stopIfTrue="1" operator="equal">
      <formula>$D$15</formula>
    </cfRule>
  </conditionalFormatting>
  <conditionalFormatting sqref="P88:P90">
    <cfRule type="cellIs" dxfId="473" priority="203" stopIfTrue="1" operator="equal">
      <formula>"I.O."</formula>
    </cfRule>
  </conditionalFormatting>
  <conditionalFormatting sqref="O43">
    <cfRule type="expression" dxfId="472" priority="199" stopIfTrue="1">
      <formula>LEN(TRIM(O43))=0</formula>
    </cfRule>
  </conditionalFormatting>
  <conditionalFormatting sqref="P82:P84">
    <cfRule type="expression" dxfId="471" priority="195" stopIfTrue="1">
      <formula>OR(P82=$E$19,P82=$E$17)</formula>
    </cfRule>
    <cfRule type="cellIs" dxfId="470" priority="196" stopIfTrue="1" operator="equal">
      <formula>"I.O. (Plausibilität unklar)"</formula>
    </cfRule>
    <cfRule type="cellIs" dxfId="469" priority="197" stopIfTrue="1" operator="equal">
      <formula>$D$15</formula>
    </cfRule>
  </conditionalFormatting>
  <conditionalFormatting sqref="P82:P84">
    <cfRule type="cellIs" dxfId="468" priority="198" stopIfTrue="1" operator="equal">
      <formula>"I.O."</formula>
    </cfRule>
  </conditionalFormatting>
  <conditionalFormatting sqref="P85:P87">
    <cfRule type="expression" dxfId="467" priority="191" stopIfTrue="1">
      <formula>OR(P85=$E$19,P85=$E$17)</formula>
    </cfRule>
    <cfRule type="cellIs" dxfId="466" priority="192" stopIfTrue="1" operator="equal">
      <formula>"I.O. (Plausibilität unklar)"</formula>
    </cfRule>
    <cfRule type="cellIs" dxfId="465" priority="193" stopIfTrue="1" operator="equal">
      <formula>$D$15</formula>
    </cfRule>
  </conditionalFormatting>
  <conditionalFormatting sqref="P85:P87">
    <cfRule type="cellIs" dxfId="464" priority="194" stopIfTrue="1" operator="equal">
      <formula>"I.O."</formula>
    </cfRule>
  </conditionalFormatting>
  <conditionalFormatting sqref="Q31:Q33">
    <cfRule type="notContainsBlanks" dxfId="463" priority="187" stopIfTrue="1">
      <formula>LEN(TRIM(Q31))&gt;0</formula>
    </cfRule>
    <cfRule type="expression" dxfId="462" priority="188" stopIfTrue="1">
      <formula>OR($P31=$D$15,$P31="I.O. (Plausibilität unklar)",$P31=$E$19)</formula>
    </cfRule>
  </conditionalFormatting>
  <conditionalFormatting sqref="Q34:Q36">
    <cfRule type="notContainsBlanks" dxfId="461" priority="185" stopIfTrue="1">
      <formula>LEN(TRIM(Q34))&gt;0</formula>
    </cfRule>
    <cfRule type="expression" dxfId="460" priority="186" stopIfTrue="1">
      <formula>OR($P34=$D$15,$P34="I.O. (Plausibilität unklar)",$P34=$E$19)</formula>
    </cfRule>
  </conditionalFormatting>
  <conditionalFormatting sqref="Q37:Q39">
    <cfRule type="notContainsBlanks" dxfId="459" priority="183" stopIfTrue="1">
      <formula>LEN(TRIM(Q37))&gt;0</formula>
    </cfRule>
    <cfRule type="expression" dxfId="458" priority="184" stopIfTrue="1">
      <formula>OR($P37=$D$15,$P37="I.O. (Plausibilität unklar)",$P37=$E$19)</formula>
    </cfRule>
  </conditionalFormatting>
  <conditionalFormatting sqref="Q43:Q45">
    <cfRule type="notContainsBlanks" dxfId="457" priority="181" stopIfTrue="1">
      <formula>LEN(TRIM(Q43))&gt;0</formula>
    </cfRule>
    <cfRule type="expression" dxfId="456" priority="182" stopIfTrue="1">
      <formula>OR($P43=$D$15,$P43="I.O. (Plausibilität unklar)",$P43=$E$19)</formula>
    </cfRule>
  </conditionalFormatting>
  <conditionalFormatting sqref="Q40:Q42">
    <cfRule type="notContainsBlanks" dxfId="455" priority="179" stopIfTrue="1">
      <formula>LEN(TRIM(Q40))&gt;0</formula>
    </cfRule>
    <cfRule type="expression" dxfId="454" priority="180" stopIfTrue="1">
      <formula>OR($P40=$D$15,$P40="I.O. (Plausibilität unklar)",$P40=$E$19)</formula>
    </cfRule>
  </conditionalFormatting>
  <conditionalFormatting sqref="P61:P63">
    <cfRule type="expression" dxfId="453" priority="175" stopIfTrue="1">
      <formula>OR(P61=$E$19,P61=$E$17)</formula>
    </cfRule>
    <cfRule type="cellIs" dxfId="452" priority="176" stopIfTrue="1" operator="equal">
      <formula>"I.O. (Plausibilität unklar)"</formula>
    </cfRule>
    <cfRule type="cellIs" dxfId="451" priority="177" stopIfTrue="1" operator="equal">
      <formula>$D$15</formula>
    </cfRule>
  </conditionalFormatting>
  <conditionalFormatting sqref="P61:P63">
    <cfRule type="cellIs" dxfId="450" priority="178" stopIfTrue="1" operator="equal">
      <formula>"I.O."</formula>
    </cfRule>
  </conditionalFormatting>
  <conditionalFormatting sqref="P73:P75">
    <cfRule type="expression" dxfId="449" priority="171" stopIfTrue="1">
      <formula>OR(P73=$E$19,P73=$E$17)</formula>
    </cfRule>
    <cfRule type="cellIs" dxfId="448" priority="172" stopIfTrue="1" operator="equal">
      <formula>"I.O. (Plausibilität unklar)"</formula>
    </cfRule>
    <cfRule type="cellIs" dxfId="447" priority="173" stopIfTrue="1" operator="equal">
      <formula>$D$15</formula>
    </cfRule>
  </conditionalFormatting>
  <conditionalFormatting sqref="P73:P75">
    <cfRule type="cellIs" dxfId="446" priority="174" stopIfTrue="1" operator="equal">
      <formula>"I.O."</formula>
    </cfRule>
  </conditionalFormatting>
  <conditionalFormatting sqref="P79:P81">
    <cfRule type="expression" dxfId="445" priority="167" stopIfTrue="1">
      <formula>OR(P79=$E$19,P79=$E$17)</formula>
    </cfRule>
    <cfRule type="cellIs" dxfId="444" priority="168" stopIfTrue="1" operator="equal">
      <formula>"I.O. (Plausibilität unklar)"</formula>
    </cfRule>
    <cfRule type="cellIs" dxfId="443" priority="169" stopIfTrue="1" operator="equal">
      <formula>$D$15</formula>
    </cfRule>
  </conditionalFormatting>
  <conditionalFormatting sqref="P79:P81">
    <cfRule type="cellIs" dxfId="442" priority="170" stopIfTrue="1" operator="equal">
      <formula>"I.O."</formula>
    </cfRule>
  </conditionalFormatting>
  <conditionalFormatting sqref="P70:P72">
    <cfRule type="expression" dxfId="441" priority="163" stopIfTrue="1">
      <formula>OR(P70=$E$19,P70=$E$17)</formula>
    </cfRule>
    <cfRule type="cellIs" dxfId="440" priority="164" stopIfTrue="1" operator="equal">
      <formula>"I.O. (Plausibilität unklar)"</formula>
    </cfRule>
    <cfRule type="cellIs" dxfId="439" priority="165" stopIfTrue="1" operator="equal">
      <formula>$D$15</formula>
    </cfRule>
  </conditionalFormatting>
  <conditionalFormatting sqref="P70:P72">
    <cfRule type="cellIs" dxfId="438" priority="166" stopIfTrue="1" operator="equal">
      <formula>"I.O."</formula>
    </cfRule>
  </conditionalFormatting>
  <conditionalFormatting sqref="O31">
    <cfRule type="expression" dxfId="437" priority="162" stopIfTrue="1">
      <formula>LEN(TRIM(O31))=0</formula>
    </cfRule>
  </conditionalFormatting>
  <conditionalFormatting sqref="O58">
    <cfRule type="expression" dxfId="436" priority="161" stopIfTrue="1">
      <formula>LEN(TRIM(O58))=0</formula>
    </cfRule>
  </conditionalFormatting>
  <conditionalFormatting sqref="O59">
    <cfRule type="expression" dxfId="435" priority="160" stopIfTrue="1">
      <formula>LEN(TRIM(O59))=0</formula>
    </cfRule>
  </conditionalFormatting>
  <conditionalFormatting sqref="O61">
    <cfRule type="expression" dxfId="434" priority="159" stopIfTrue="1">
      <formula>LEN(TRIM(O61))=0</formula>
    </cfRule>
  </conditionalFormatting>
  <conditionalFormatting sqref="O62">
    <cfRule type="expression" dxfId="433" priority="158" stopIfTrue="1">
      <formula>LEN(TRIM(O62))=0</formula>
    </cfRule>
  </conditionalFormatting>
  <conditionalFormatting sqref="O28">
    <cfRule type="expression" dxfId="432" priority="157" stopIfTrue="1">
      <formula>LEN(TRIM(O28))=0</formula>
    </cfRule>
  </conditionalFormatting>
  <conditionalFormatting sqref="O29">
    <cfRule type="expression" dxfId="431" priority="156" stopIfTrue="1">
      <formula>LEN(TRIM(O29))=0</formula>
    </cfRule>
  </conditionalFormatting>
  <conditionalFormatting sqref="O64">
    <cfRule type="expression" dxfId="430" priority="155" stopIfTrue="1">
      <formula>LEN(TRIM(O64))=0</formula>
    </cfRule>
  </conditionalFormatting>
  <conditionalFormatting sqref="O34">
    <cfRule type="expression" dxfId="429" priority="154" stopIfTrue="1">
      <formula>LEN(TRIM(O34))=0</formula>
    </cfRule>
  </conditionalFormatting>
  <conditionalFormatting sqref="O37">
    <cfRule type="expression" dxfId="428" priority="153" stopIfTrue="1">
      <formula>LEN(TRIM(O37))=0</formula>
    </cfRule>
  </conditionalFormatting>
  <conditionalFormatting sqref="O40">
    <cfRule type="expression" dxfId="427" priority="152" stopIfTrue="1">
      <formula>LEN(TRIM(O40))=0</formula>
    </cfRule>
  </conditionalFormatting>
  <conditionalFormatting sqref="P28:P33">
    <cfRule type="expression" dxfId="426" priority="58" stopIfTrue="1">
      <formula>OR(P28=$E$19,P28=$E$17)</formula>
    </cfRule>
    <cfRule type="cellIs" dxfId="425" priority="149" stopIfTrue="1" operator="equal">
      <formula>"I.O. (Plausibilität unklar)"</formula>
    </cfRule>
    <cfRule type="cellIs" dxfId="424" priority="150" stopIfTrue="1" operator="equal">
      <formula>$D$15</formula>
    </cfRule>
    <cfRule type="cellIs" dxfId="423" priority="151" stopIfTrue="1" operator="equal">
      <formula>"I.O."</formula>
    </cfRule>
  </conditionalFormatting>
  <conditionalFormatting sqref="P34:P36">
    <cfRule type="expression" dxfId="422" priority="144" stopIfTrue="1">
      <formula>OR(P34=$E$19,P34=$E$17)</formula>
    </cfRule>
    <cfRule type="cellIs" dxfId="421" priority="145" stopIfTrue="1" operator="equal">
      <formula>"I.O. (Plausibilität unklar)"</formula>
    </cfRule>
    <cfRule type="cellIs" dxfId="420" priority="146" stopIfTrue="1" operator="equal">
      <formula>$D$15</formula>
    </cfRule>
    <cfRule type="cellIs" dxfId="419" priority="147" stopIfTrue="1" operator="equal">
      <formula>"I.O."</formula>
    </cfRule>
  </conditionalFormatting>
  <conditionalFormatting sqref="P37:P39">
    <cfRule type="expression" dxfId="418" priority="140" stopIfTrue="1">
      <formula>OR(P37=$E$19,P37=$E$17)</formula>
    </cfRule>
    <cfRule type="cellIs" dxfId="417" priority="141" stopIfTrue="1" operator="equal">
      <formula>"I.O. (Plausibilität unklar)"</formula>
    </cfRule>
    <cfRule type="cellIs" dxfId="416" priority="142" stopIfTrue="1" operator="equal">
      <formula>$D$15</formula>
    </cfRule>
    <cfRule type="cellIs" dxfId="415" priority="143" stopIfTrue="1" operator="equal">
      <formula>"I.O."</formula>
    </cfRule>
  </conditionalFormatting>
  <conditionalFormatting sqref="P40:P45">
    <cfRule type="expression" dxfId="414" priority="136" stopIfTrue="1">
      <formula>OR(P40=$E$19,P40=$E$17)</formula>
    </cfRule>
    <cfRule type="cellIs" dxfId="413" priority="137" stopIfTrue="1" operator="equal">
      <formula>"I.O. (Plausibilität unklar)"</formula>
    </cfRule>
    <cfRule type="cellIs" dxfId="412" priority="138" stopIfTrue="1" operator="equal">
      <formula>$D$15</formula>
    </cfRule>
    <cfRule type="cellIs" dxfId="411" priority="139" stopIfTrue="1" operator="equal">
      <formula>"I.O."</formula>
    </cfRule>
  </conditionalFormatting>
  <conditionalFormatting sqref="P67:P69">
    <cfRule type="expression" dxfId="410" priority="132" stopIfTrue="1">
      <formula>OR(P67=$E$19,P67=$E$17)</formula>
    </cfRule>
    <cfRule type="cellIs" dxfId="409" priority="133" stopIfTrue="1" operator="equal">
      <formula>"I.O. (Plausibilität unklar)"</formula>
    </cfRule>
    <cfRule type="cellIs" dxfId="408" priority="134" stopIfTrue="1" operator="equal">
      <formula>$D$15</formula>
    </cfRule>
  </conditionalFormatting>
  <conditionalFormatting sqref="P67:P69">
    <cfRule type="cellIs" dxfId="407" priority="135" stopIfTrue="1" operator="equal">
      <formula>"I.O."</formula>
    </cfRule>
  </conditionalFormatting>
  <conditionalFormatting sqref="O94">
    <cfRule type="expression" dxfId="406" priority="127" stopIfTrue="1">
      <formula>LEN(TRIM(O94))=0</formula>
    </cfRule>
  </conditionalFormatting>
  <conditionalFormatting sqref="O95">
    <cfRule type="expression" dxfId="405" priority="126" stopIfTrue="1">
      <formula>LEN(TRIM(O95))=0</formula>
    </cfRule>
  </conditionalFormatting>
  <conditionalFormatting sqref="O73">
    <cfRule type="expression" dxfId="404" priority="125" stopIfTrue="1">
      <formula>LEN(TRIM(O73))=0</formula>
    </cfRule>
  </conditionalFormatting>
  <conditionalFormatting sqref="O76">
    <cfRule type="expression" dxfId="403" priority="124" stopIfTrue="1">
      <formula>LEN(TRIM(O76))=0</formula>
    </cfRule>
  </conditionalFormatting>
  <conditionalFormatting sqref="O85">
    <cfRule type="expression" dxfId="402" priority="123" stopIfTrue="1">
      <formula>LEN(TRIM(O85))=0</formula>
    </cfRule>
  </conditionalFormatting>
  <conditionalFormatting sqref="O88">
    <cfRule type="expression" dxfId="401" priority="122" stopIfTrue="1">
      <formula>LEN(TRIM(O88))=0</formula>
    </cfRule>
  </conditionalFormatting>
  <conditionalFormatting sqref="P94:P96">
    <cfRule type="expression" dxfId="400" priority="1">
      <formula>OR(P94=$E$19,P94=$E$17)</formula>
    </cfRule>
    <cfRule type="cellIs" dxfId="399" priority="54" operator="equal">
      <formula>"I.O."</formula>
    </cfRule>
    <cfRule type="cellIs" dxfId="398" priority="118" stopIfTrue="1" operator="equal">
      <formula>"inkorrekt"</formula>
    </cfRule>
    <cfRule type="cellIs" dxfId="397" priority="120" operator="equal">
      <formula>"I.O. (Plausibilität unklar)"</formula>
    </cfRule>
    <cfRule type="cellIs" dxfId="396" priority="121" operator="equal">
      <formula>"Sollvorgabe nicht erfüllt"</formula>
    </cfRule>
  </conditionalFormatting>
  <conditionalFormatting sqref="P91:P93">
    <cfRule type="expression" dxfId="395" priority="114" stopIfTrue="1">
      <formula>OR(P91=$E$19,P91=$E$17)</formula>
    </cfRule>
    <cfRule type="cellIs" dxfId="394" priority="115" stopIfTrue="1" operator="equal">
      <formula>"I.O. (Plausibilität unklar)"</formula>
    </cfRule>
    <cfRule type="cellIs" dxfId="393" priority="116" stopIfTrue="1" operator="equal">
      <formula>$D$15</formula>
    </cfRule>
  </conditionalFormatting>
  <conditionalFormatting sqref="P91:P93">
    <cfRule type="cellIs" dxfId="392" priority="117" stopIfTrue="1" operator="equal">
      <formula>"I.O."</formula>
    </cfRule>
  </conditionalFormatting>
  <conditionalFormatting sqref="O52">
    <cfRule type="expression" dxfId="391" priority="113" stopIfTrue="1">
      <formula>LEN(TRIM(O52))=0</formula>
    </cfRule>
  </conditionalFormatting>
  <conditionalFormatting sqref="O53">
    <cfRule type="expression" dxfId="390" priority="112" stopIfTrue="1">
      <formula>LEN(TRIM(O53))=0</formula>
    </cfRule>
  </conditionalFormatting>
  <conditionalFormatting sqref="O79">
    <cfRule type="expression" dxfId="389" priority="111" stopIfTrue="1">
      <formula>LEN(TRIM(O79))=0</formula>
    </cfRule>
  </conditionalFormatting>
  <conditionalFormatting sqref="O80">
    <cfRule type="expression" dxfId="388" priority="110" stopIfTrue="1">
      <formula>LEN(TRIM(O80))=0</formula>
    </cfRule>
  </conditionalFormatting>
  <conditionalFormatting sqref="O103">
    <cfRule type="expression" dxfId="387" priority="109" stopIfTrue="1">
      <formula>LEN(TRIM(O103))=0</formula>
    </cfRule>
  </conditionalFormatting>
  <conditionalFormatting sqref="O104">
    <cfRule type="expression" dxfId="386" priority="108" stopIfTrue="1">
      <formula>LEN(TRIM(O104))=0</formula>
    </cfRule>
  </conditionalFormatting>
  <conditionalFormatting sqref="O106">
    <cfRule type="expression" dxfId="385" priority="107" stopIfTrue="1">
      <formula>LEN(TRIM(O106))=0</formula>
    </cfRule>
  </conditionalFormatting>
  <conditionalFormatting sqref="O107">
    <cfRule type="expression" dxfId="384" priority="106" stopIfTrue="1">
      <formula>LEN(TRIM(O107))=0</formula>
    </cfRule>
  </conditionalFormatting>
  <conditionalFormatting sqref="O82">
    <cfRule type="expression" dxfId="383" priority="105" stopIfTrue="1">
      <formula>LEN(TRIM(O82))=0</formula>
    </cfRule>
  </conditionalFormatting>
  <conditionalFormatting sqref="O83">
    <cfRule type="expression" dxfId="382" priority="104" stopIfTrue="1">
      <formula>LEN(TRIM(O83))=0</formula>
    </cfRule>
  </conditionalFormatting>
  <conditionalFormatting sqref="O91">
    <cfRule type="expression" dxfId="381" priority="103" stopIfTrue="1">
      <formula>LEN(TRIM(O91))=0</formula>
    </cfRule>
  </conditionalFormatting>
  <conditionalFormatting sqref="O92">
    <cfRule type="expression" dxfId="380" priority="102" stopIfTrue="1">
      <formula>LEN(TRIM(O92))=0</formula>
    </cfRule>
  </conditionalFormatting>
  <conditionalFormatting sqref="O109">
    <cfRule type="expression" dxfId="379" priority="101" stopIfTrue="1">
      <formula>LEN(TRIM(O109))=0</formula>
    </cfRule>
  </conditionalFormatting>
  <conditionalFormatting sqref="O110">
    <cfRule type="expression" dxfId="378" priority="100" stopIfTrue="1">
      <formula>LEN(TRIM(O110))=0</formula>
    </cfRule>
  </conditionalFormatting>
  <conditionalFormatting sqref="O112">
    <cfRule type="expression" dxfId="377" priority="99" stopIfTrue="1">
      <formula>LEN(TRIM(O112))=0</formula>
    </cfRule>
  </conditionalFormatting>
  <conditionalFormatting sqref="O113">
    <cfRule type="expression" dxfId="376" priority="98" stopIfTrue="1">
      <formula>LEN(TRIM(O113))=0</formula>
    </cfRule>
  </conditionalFormatting>
  <conditionalFormatting sqref="O115">
    <cfRule type="expression" dxfId="375" priority="97" stopIfTrue="1">
      <formula>LEN(TRIM(O115))=0</formula>
    </cfRule>
  </conditionalFormatting>
  <conditionalFormatting sqref="O116">
    <cfRule type="expression" dxfId="374" priority="96" stopIfTrue="1">
      <formula>LEN(TRIM(O116))=0</formula>
    </cfRule>
  </conditionalFormatting>
  <conditionalFormatting sqref="O65">
    <cfRule type="expression" dxfId="373" priority="95" stopIfTrue="1">
      <formula>LEN(TRIM(O65))=0</formula>
    </cfRule>
  </conditionalFormatting>
  <conditionalFormatting sqref="P64:P66">
    <cfRule type="expression" dxfId="372" priority="55" stopIfTrue="1">
      <formula>OR(P64=$E$19,P64=$E$17)</formula>
    </cfRule>
    <cfRule type="cellIs" dxfId="371" priority="91" operator="equal">
      <formula>"Ausnahme (Plausibilität unklar)"</formula>
    </cfRule>
    <cfRule type="cellIs" dxfId="370" priority="92" stopIfTrue="1" operator="equal">
      <formula>"I.O. (Plausibilität unklar)"</formula>
    </cfRule>
    <cfRule type="cellIs" dxfId="369" priority="93" stopIfTrue="1" operator="equal">
      <formula>$D$15</formula>
    </cfRule>
    <cfRule type="cellIs" dxfId="368" priority="94" stopIfTrue="1" operator="equal">
      <formula>"I.O."</formula>
    </cfRule>
  </conditionalFormatting>
  <conditionalFormatting sqref="Q64:Q66 Q112:Q114">
    <cfRule type="notContainsBlanks" dxfId="367" priority="89" stopIfTrue="1">
      <formula>LEN(TRIM(Q64))&gt;0</formula>
    </cfRule>
    <cfRule type="expression" dxfId="366" priority="90" stopIfTrue="1">
      <formula>OR($P64=$D$15,$P64="I.O. (Plausibilität unklar)",$P64=$E$19)</formula>
    </cfRule>
  </conditionalFormatting>
  <conditionalFormatting sqref="P46:P48">
    <cfRule type="expression" dxfId="365" priority="85" stopIfTrue="1">
      <formula>OR(P46=$E$19,P46=$E$17)</formula>
    </cfRule>
    <cfRule type="cellIs" dxfId="364" priority="86" stopIfTrue="1" operator="equal">
      <formula>"I.O. (Plausibilität unklar)"</formula>
    </cfRule>
    <cfRule type="cellIs" dxfId="363" priority="87" stopIfTrue="1" operator="equal">
      <formula>$D$15</formula>
    </cfRule>
    <cfRule type="cellIs" dxfId="362" priority="88" stopIfTrue="1" operator="equal">
      <formula>"I.O."</formula>
    </cfRule>
  </conditionalFormatting>
  <conditionalFormatting sqref="P49:P51">
    <cfRule type="expression" dxfId="361" priority="57" stopIfTrue="1">
      <formula>OR(P49=$E$19,P49=$E$17)</formula>
    </cfRule>
    <cfRule type="cellIs" dxfId="360" priority="81" operator="equal">
      <formula>"Ausnahme (Plausibilität unklar)"</formula>
    </cfRule>
    <cfRule type="cellIs" dxfId="359" priority="82" stopIfTrue="1" operator="equal">
      <formula>"I.O. (Plausibilität unklar)"</formula>
    </cfRule>
    <cfRule type="cellIs" dxfId="358" priority="83" stopIfTrue="1" operator="equal">
      <formula>$D$15</formula>
    </cfRule>
    <cfRule type="cellIs" dxfId="357" priority="84" stopIfTrue="1" operator="equal">
      <formula>"I.O."</formula>
    </cfRule>
  </conditionalFormatting>
  <conditionalFormatting sqref="Q46:Q48">
    <cfRule type="notContainsBlanks" dxfId="356" priority="79" stopIfTrue="1">
      <formula>LEN(TRIM(Q46))&gt;0</formula>
    </cfRule>
    <cfRule type="expression" dxfId="355" priority="80" stopIfTrue="1">
      <formula>OR($P46=$D$15,$P46="I.O. (Plausibilität unklar)",$P46=$E$19)</formula>
    </cfRule>
  </conditionalFormatting>
  <conditionalFormatting sqref="O46">
    <cfRule type="expression" dxfId="354" priority="78" stopIfTrue="1">
      <formula>LEN(TRIM(O46))=0</formula>
    </cfRule>
  </conditionalFormatting>
  <conditionalFormatting sqref="O49:O50">
    <cfRule type="expression" dxfId="353" priority="77" stopIfTrue="1">
      <formula>LEN(TRIM(O49))=0</formula>
    </cfRule>
  </conditionalFormatting>
  <conditionalFormatting sqref="O118">
    <cfRule type="expression" dxfId="352" priority="76" stopIfTrue="1">
      <formula>LEN(TRIM(O118))=0</formula>
    </cfRule>
  </conditionalFormatting>
  <conditionalFormatting sqref="Q124:Q126">
    <cfRule type="expression" dxfId="351" priority="71" stopIfTrue="1">
      <formula>OR($P126=$D$15,$P126="I.O. (Plausibilität unklar)",$P126=$E$19)</formula>
    </cfRule>
    <cfRule type="notContainsBlanks" dxfId="350" priority="212" stopIfTrue="1">
      <formula>LEN(TRIM(Q124))&gt;0</formula>
    </cfRule>
  </conditionalFormatting>
  <conditionalFormatting sqref="P124:P126">
    <cfRule type="expression" dxfId="349" priority="67" stopIfTrue="1">
      <formula>OR(P124=$E$19,P124=$E$17)</formula>
    </cfRule>
    <cfRule type="cellIs" dxfId="348" priority="68" stopIfTrue="1" operator="equal">
      <formula>"I.O. (Plausibilität unklar)"</formula>
    </cfRule>
    <cfRule type="cellIs" dxfId="347" priority="69" stopIfTrue="1" operator="equal">
      <formula>$D$15</formula>
    </cfRule>
  </conditionalFormatting>
  <conditionalFormatting sqref="P124:P126">
    <cfRule type="cellIs" dxfId="346" priority="70" stopIfTrue="1" operator="equal">
      <formula>"I.O."</formula>
    </cfRule>
  </conditionalFormatting>
  <conditionalFormatting sqref="Q28:Q120">
    <cfRule type="notContainsBlanks" dxfId="345" priority="66" stopIfTrue="1">
      <formula>LEN(TRIM(Q28))&gt;0</formula>
    </cfRule>
    <cfRule type="expression" dxfId="344" priority="190" stopIfTrue="1">
      <formula>OR($P28="Unvollständig",$P28="Sollvorgabe nicht erfüllt",$P28="I.O. (Plausibilität unklar)",$P28="Ausnahme (Plausibilität unklar)",$P28="optional - unvollständig",$P28="optional - Sollvorgabe nicht erfüllt",$P28="optional - I.O. (Plausibilität unklar)", $P28="optional - I.O. (Plausibilität unklar)",$P28="optional - Ausnahme (Plausibilität unklar)")</formula>
    </cfRule>
  </conditionalFormatting>
  <conditionalFormatting sqref="P124:P126">
    <cfRule type="expression" dxfId="343" priority="72" stopIfTrue="1">
      <formula>OR(P124="optional - inkorrekt")</formula>
    </cfRule>
    <cfRule type="cellIs" dxfId="342" priority="73" stopIfTrue="1" operator="equal">
      <formula>"optional - I.O. (Plausibilität unklar)"</formula>
    </cfRule>
    <cfRule type="cellIs" dxfId="341" priority="74" stopIfTrue="1" operator="equal">
      <formula>"optional - Sollvorgabe nicht erfüllt"</formula>
    </cfRule>
    <cfRule type="cellIs" dxfId="340" priority="75" stopIfTrue="1" operator="equal">
      <formula>"optional - I.O."</formula>
    </cfRule>
  </conditionalFormatting>
  <conditionalFormatting sqref="Q118:Q120 Q124:Q126">
    <cfRule type="expression" dxfId="339" priority="189" stopIfTrue="1">
      <formula>OR($P118="optional - Sollvorgabe nicht erfüllt",$P118="optional - I.O. (Plausibilität unklar)",$P118="optional - unvollständig")</formula>
    </cfRule>
  </conditionalFormatting>
  <conditionalFormatting sqref="P115:P117">
    <cfRule type="expression" dxfId="338" priority="128" stopIfTrue="1">
      <formula>OR(P115=$E$19,P115=$E$17)</formula>
    </cfRule>
    <cfRule type="cellIs" dxfId="337" priority="129" stopIfTrue="1" operator="equal">
      <formula>"I.O. (Plausibilität unklar)"</formula>
    </cfRule>
    <cfRule type="cellIs" dxfId="336" priority="130" stopIfTrue="1" operator="equal">
      <formula>$D$15</formula>
    </cfRule>
    <cfRule type="cellIs" dxfId="335" priority="131" stopIfTrue="1" operator="equal">
      <formula>"I.O."</formula>
    </cfRule>
  </conditionalFormatting>
  <conditionalFormatting sqref="O55">
    <cfRule type="expression" dxfId="334" priority="65" stopIfTrue="1">
      <formula>LEN(TRIM(O55))=0</formula>
    </cfRule>
  </conditionalFormatting>
  <conditionalFormatting sqref="O56">
    <cfRule type="expression" dxfId="333" priority="64" stopIfTrue="1">
      <formula>LEN(TRIM(O56))=0</formula>
    </cfRule>
  </conditionalFormatting>
  <conditionalFormatting sqref="O97">
    <cfRule type="expression" dxfId="332" priority="63" stopIfTrue="1">
      <formula>LEN(TRIM(O97))=0</formula>
    </cfRule>
  </conditionalFormatting>
  <conditionalFormatting sqref="P52:P54">
    <cfRule type="cellIs" dxfId="331" priority="56" operator="equal">
      <formula>"Ausnahme (Plausibilität unklar)"</formula>
    </cfRule>
    <cfRule type="expression" dxfId="330" priority="59" stopIfTrue="1">
      <formula>OR(P52=$E$19,P52=$E$17)</formula>
    </cfRule>
    <cfRule type="cellIs" dxfId="329" priority="60" stopIfTrue="1" operator="equal">
      <formula>"I.O. (Plausibilität unklar)"</formula>
    </cfRule>
    <cfRule type="cellIs" dxfId="328" priority="61" stopIfTrue="1" operator="equal">
      <formula>$D$15</formula>
    </cfRule>
    <cfRule type="cellIs" dxfId="327" priority="62" stopIfTrue="1" operator="equal">
      <formula>"I.O."</formula>
    </cfRule>
  </conditionalFormatting>
  <conditionalFormatting sqref="P31:P33">
    <cfRule type="cellIs" dxfId="326" priority="148" stopIfTrue="1" operator="equal">
      <formula>"Ausnahme (Plausibilität unklar)"</formula>
    </cfRule>
  </conditionalFormatting>
  <conditionalFormatting sqref="P94:P96">
    <cfRule type="cellIs" dxfId="325" priority="119" operator="equal">
      <formula>"Ausnahme (Plausibilität unklar)"</formula>
    </cfRule>
  </conditionalFormatting>
  <conditionalFormatting sqref="P97">
    <cfRule type="expression" dxfId="324" priority="50" stopIfTrue="1">
      <formula>OR(P97=$E$19,P97=$E$17)</formula>
    </cfRule>
    <cfRule type="cellIs" dxfId="323" priority="52" stopIfTrue="1" operator="equal">
      <formula>"I.O. (Plausibilität unklar)"</formula>
    </cfRule>
    <cfRule type="cellIs" dxfId="322" priority="53" stopIfTrue="1" operator="equal">
      <formula>"I.O."</formula>
    </cfRule>
  </conditionalFormatting>
  <conditionalFormatting sqref="P97:P99">
    <cfRule type="cellIs" dxfId="321" priority="51" operator="equal">
      <formula>"Ausnahme (Plausibilität unklar)"</formula>
    </cfRule>
  </conditionalFormatting>
  <conditionalFormatting sqref="P100">
    <cfRule type="expression" dxfId="320" priority="46" stopIfTrue="1">
      <formula>OR(P100=$E$19,P100=$E$17)</formula>
    </cfRule>
    <cfRule type="cellIs" dxfId="319" priority="48" stopIfTrue="1" operator="equal">
      <formula>"I.O. (Plausibilität unklar)"</formula>
    </cfRule>
    <cfRule type="cellIs" dxfId="318" priority="49" stopIfTrue="1" operator="equal">
      <formula>"I.O."</formula>
    </cfRule>
  </conditionalFormatting>
  <conditionalFormatting sqref="P100:P102">
    <cfRule type="cellIs" dxfId="317" priority="47" operator="equal">
      <formula>"Ausnahme (Plausibilität unklar)"</formula>
    </cfRule>
  </conditionalFormatting>
  <conditionalFormatting sqref="P106">
    <cfRule type="expression" dxfId="316" priority="42" stopIfTrue="1">
      <formula>OR(P106=$E$19,P106=$E$17)</formula>
    </cfRule>
    <cfRule type="cellIs" dxfId="315" priority="44" stopIfTrue="1" operator="equal">
      <formula>"I.O. (Plausibilität unklar)"</formula>
    </cfRule>
    <cfRule type="cellIs" dxfId="314" priority="45" stopIfTrue="1" operator="equal">
      <formula>"I.O."</formula>
    </cfRule>
  </conditionalFormatting>
  <conditionalFormatting sqref="P106:P108">
    <cfRule type="cellIs" dxfId="313" priority="43" operator="equal">
      <formula>"Ausnahme (Plausibilität unklar)"</formula>
    </cfRule>
  </conditionalFormatting>
  <conditionalFormatting sqref="P112">
    <cfRule type="expression" dxfId="312" priority="38" stopIfTrue="1">
      <formula>OR(P112=$E$19,P112=$E$17)</formula>
    </cfRule>
    <cfRule type="cellIs" dxfId="311" priority="39" stopIfTrue="1" operator="equal">
      <formula>"I.O. (Plausibilität unklar)"</formula>
    </cfRule>
    <cfRule type="cellIs" dxfId="310" priority="40" stopIfTrue="1" operator="equal">
      <formula>$D$15</formula>
    </cfRule>
    <cfRule type="cellIs" dxfId="309" priority="41" stopIfTrue="1" operator="equal">
      <formula>"I.O."</formula>
    </cfRule>
  </conditionalFormatting>
  <conditionalFormatting sqref="P103">
    <cfRule type="expression" dxfId="308" priority="33" stopIfTrue="1">
      <formula>OR(P103=$E$19,P103=$E$17)</formula>
    </cfRule>
    <cfRule type="cellIs" dxfId="307" priority="35" stopIfTrue="1" operator="equal">
      <formula>"I.O. (Plausibilität unklar)"</formula>
    </cfRule>
    <cfRule type="cellIs" dxfId="306" priority="36" stopIfTrue="1" operator="equal">
      <formula>$D$15</formula>
    </cfRule>
    <cfRule type="cellIs" dxfId="305" priority="37" stopIfTrue="1" operator="equal">
      <formula>"I.O."</formula>
    </cfRule>
  </conditionalFormatting>
  <conditionalFormatting sqref="P103:P105">
    <cfRule type="cellIs" dxfId="304" priority="34" operator="equal">
      <formula>"Ausnahme (Plausibilität unklar)"</formula>
    </cfRule>
  </conditionalFormatting>
  <conditionalFormatting sqref="P118">
    <cfRule type="expression" dxfId="303" priority="28" stopIfTrue="1">
      <formula>OR(P118=$E$19,P118=$E$17)</formula>
    </cfRule>
    <cfRule type="cellIs" dxfId="302" priority="30" stopIfTrue="1" operator="equal">
      <formula>"I.O. (Plausibilität unklar)"</formula>
    </cfRule>
    <cfRule type="cellIs" dxfId="301" priority="31" stopIfTrue="1" operator="equal">
      <formula>$D$15</formula>
    </cfRule>
    <cfRule type="cellIs" dxfId="300" priority="32" stopIfTrue="1" operator="equal">
      <formula>"I.O."</formula>
    </cfRule>
  </conditionalFormatting>
  <conditionalFormatting sqref="P118:P120">
    <cfRule type="cellIs" dxfId="299" priority="29" operator="equal">
      <formula>"Ausnahme (Plausibilität unklar)"</formula>
    </cfRule>
  </conditionalFormatting>
  <conditionalFormatting sqref="P55:P57">
    <cfRule type="cellIs" dxfId="298" priority="23" operator="equal">
      <formula>"Ausnahme (Plausibilität unklar)"</formula>
    </cfRule>
    <cfRule type="expression" dxfId="297" priority="24" stopIfTrue="1">
      <formula>OR(P55=$E$19,P55=$E$17)</formula>
    </cfRule>
    <cfRule type="cellIs" dxfId="296" priority="25" stopIfTrue="1" operator="equal">
      <formula>"I.O. (Plausibilität unklar)"</formula>
    </cfRule>
    <cfRule type="cellIs" dxfId="295" priority="26" stopIfTrue="1" operator="equal">
      <formula>$D$15</formula>
    </cfRule>
    <cfRule type="cellIs" dxfId="294" priority="27" stopIfTrue="1" operator="equal">
      <formula>"I.O."</formula>
    </cfRule>
  </conditionalFormatting>
  <conditionalFormatting sqref="O25">
    <cfRule type="expression" dxfId="293" priority="21" stopIfTrue="1">
      <formula>LEN(TRIM(O25))=0</formula>
    </cfRule>
  </conditionalFormatting>
  <conditionalFormatting sqref="P25:P27">
    <cfRule type="cellIs" dxfId="292" priority="6" operator="equal">
      <formula>"Ausnahme (Plausibilität unklar)"</formula>
    </cfRule>
    <cfRule type="expression" dxfId="291" priority="16" stopIfTrue="1">
      <formula>OR(P25=$E$19,P25=$E$17)</formula>
    </cfRule>
    <cfRule type="cellIs" dxfId="290" priority="18" stopIfTrue="1" operator="equal">
      <formula>"I.O. (Plausibilität unklar)"</formula>
    </cfRule>
    <cfRule type="cellIs" dxfId="289" priority="19" stopIfTrue="1" operator="equal">
      <formula>$D$15</formula>
    </cfRule>
    <cfRule type="cellIs" dxfId="288" priority="20" stopIfTrue="1" operator="equal">
      <formula>"I.O."</formula>
    </cfRule>
  </conditionalFormatting>
  <conditionalFormatting sqref="Q25:Q27">
    <cfRule type="notContainsBlanks" dxfId="287" priority="17" stopIfTrue="1">
      <formula>LEN(TRIM(Q25))&gt;0</formula>
    </cfRule>
    <cfRule type="expression" dxfId="286" priority="22" stopIfTrue="1">
      <formula>OR($P25="Unvollständig",$P25="Sollvorgabe nicht erfüllt",$P25="I.O. (Plausibilität unklar)",$P25="Ausnahme (Plausibilität unklar)",$P25="optional - unvollständig",$P25="optional - Sollvorgabe nicht erfüllt",$P25="optional - I.O. (Plausibilität unklar)", $P25="optional - I.O. (Plausibilität unklar)",$P25="optional - Ausnahme (Plausibilität unklar)")</formula>
    </cfRule>
  </conditionalFormatting>
  <conditionalFormatting sqref="O121">
    <cfRule type="expression" dxfId="285" priority="13" stopIfTrue="1">
      <formula>LEN(TRIM(O121))=0</formula>
    </cfRule>
  </conditionalFormatting>
  <conditionalFormatting sqref="Q121:Q123">
    <cfRule type="notContainsBlanks" dxfId="284" priority="12" stopIfTrue="1">
      <formula>LEN(TRIM(Q121))&gt;0</formula>
    </cfRule>
    <cfRule type="expression" dxfId="283" priority="15" stopIfTrue="1">
      <formula>OR($P121="Unvollständig",$P121="Sollvorgabe nicht erfüllt",$P121="I.O. (Plausibilität unklar)",$P121="Ausnahme (Plausibilität unklar)",$P121="optional - unvollständig",$P121="optional - Sollvorgabe nicht erfüllt",$P121="optional - I.O. (Plausibilität unklar)", $P121="optional - I.O. (Plausibilität unklar)",$P121="optional - Ausnahme (Plausibilität unklar)")</formula>
    </cfRule>
  </conditionalFormatting>
  <conditionalFormatting sqref="Q121:Q123">
    <cfRule type="expression" dxfId="282" priority="14" stopIfTrue="1">
      <formula>OR($P121="optional - Sollvorgabe nicht erfüllt",$P121="optional - I.O. (Plausibilität unklar)",$P121="optional - unvollständig")</formula>
    </cfRule>
  </conditionalFormatting>
  <conditionalFormatting sqref="P121">
    <cfRule type="expression" dxfId="281" priority="7" stopIfTrue="1">
      <formula>OR(P121=$E$19,P121=$E$17)</formula>
    </cfRule>
    <cfRule type="cellIs" dxfId="280" priority="9" stopIfTrue="1" operator="equal">
      <formula>"I.O. (Plausibilität unklar)"</formula>
    </cfRule>
    <cfRule type="cellIs" dxfId="279" priority="10" stopIfTrue="1" operator="equal">
      <formula>"Sollvorgabe nicht erfüllt"</formula>
    </cfRule>
    <cfRule type="cellIs" dxfId="278" priority="11" stopIfTrue="1" operator="equal">
      <formula>"I.O."</formula>
    </cfRule>
  </conditionalFormatting>
  <conditionalFormatting sqref="P121:P123">
    <cfRule type="cellIs" dxfId="277" priority="8" operator="equal">
      <formula>"Ausnahme (Plausibilität unklar)"</formula>
    </cfRule>
  </conditionalFormatting>
  <conditionalFormatting sqref="P109">
    <cfRule type="expression" dxfId="276" priority="2" stopIfTrue="1">
      <formula>OR(P109=$E$19,P109=$E$17)</formula>
    </cfRule>
    <cfRule type="cellIs" dxfId="275" priority="3" stopIfTrue="1" operator="equal">
      <formula>"I.O. (Plausibilität unklar)"</formula>
    </cfRule>
    <cfRule type="cellIs" dxfId="274" priority="4" stopIfTrue="1" operator="equal">
      <formula>$D$15</formula>
    </cfRule>
    <cfRule type="cellIs" dxfId="273" priority="5" stopIfTrue="1" operator="equal">
      <formula>"I.O."</formula>
    </cfRule>
  </conditionalFormatting>
  <dataValidations count="42">
    <dataValidation type="whole" allowBlank="1" showInputMessage="1" showErrorMessage="1" errorTitle="Eingabefehler" error="1.Zähler muss eine positive ganze Zahl sein._x000a_2.Zähler kann nicht größer als Nenner sein." sqref="O121" xr:uid="{9901BEA3-E215-4877-B310-2D3D4CE5F9C7}">
      <formula1>0</formula1>
      <formula2>O122</formula2>
    </dataValidation>
    <dataValidation type="whole" allowBlank="1" showInputMessage="1" showErrorMessage="1" errorTitle="Eingabefehler" error="Ganze Zahl zwischen 0 und 5000 eingeben." sqref="O25:O27" xr:uid="{6D1E6D13-10E0-4462-B61D-F848EF9E68B3}">
      <formula1>0</formula1>
      <formula2>5000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03" xr:uid="{F2276145-FCB9-417C-81F8-CD2403691E4B}">
      <formula1>0</formula1>
      <formula2>IF(O104="",O67,O104)</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10" xr:uid="{BC1B98BE-ABB0-4F9E-8EEC-DAC629974BA6}">
      <formula1>IF(ISNUMBER(O110),IF(O110&gt;0,IF(AND(O110&gt;=O109,O110&lt;=O77),O110,FALSE),FALSE),FALSE)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109" xr:uid="{C39A31DC-9497-49FB-BA79-9F72C2C3FE5A}">
      <formula1>0</formula1>
      <formula2>IF(O110="",O77,O110)</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16" xr:uid="{3721DAE4-7240-4366-9C93-C145ACA1B4C1}">
      <formula1>IF(ISNUMBER(O116),IF(O116&gt;0,IF(AND(O116&gt;=O115,O116&lt;=O86),O116,FALSE),FALSE),FALSE)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15" xr:uid="{794BFD3F-60B6-4045-95BB-B29021E600D8}">
      <formula1>0</formula1>
      <formula2>IF(O116="",O86,O116)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2" xr:uid="{93332405-3CD2-402F-AB0A-4E8C8528E219}">
      <formula1>IF(ISNUMBER(O92),IF(O92&gt;0,IF(AND(O92&gt;=O91,O92&lt;=O77),O92,FALSE),FALSE),FALSE)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1" xr:uid="{A71A2F83-7BF5-4500-AFFF-B628ED96E880}">
      <formula1>0</formula1>
      <formula2>IF(O92="",O77,O92)</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8" xr:uid="{8010E72D-78F8-44D7-9803-E8436B26784D}">
      <formula1>0</formula1>
      <formula2>IF(O29="",O86,O29)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3" xr:uid="{EDDAE3DE-9E2C-442F-9986-70C58A171B82}">
      <formula1>IF(ISNUMBER(O83),IF(O83&gt;0,IF(AND(O83&gt;=O82,O83&lt;=O77),O83,FALSE),FALSE),FALSE)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2" xr:uid="{82F3B254-4FD8-4D21-A7E0-EC4AB4BD90CD}">
      <formula1>0</formula1>
      <formula2>IF(O83="",O77,O83)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80" xr:uid="{624517F3-5A88-4AA0-9FCB-986B23E727F0}">
      <formula1>IF(ISNUMBER(O80),IF(O80&gt;0,IF(AND(O80&gt;=O79,O80&lt;=O74),O80,FALSE),FALSE),FALSE)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79" xr:uid="{1484C196-0A8A-4B65-BEA3-68565ACDF1C6}">
      <formula1>0</formula1>
      <formula2>IF(O80="",O74,O80)</formula2>
    </dataValidation>
    <dataValidation type="custom" showInputMessage="1" showErrorMessage="1" errorTitle="Eingabefehler" error="1.Nenner muss eine positive ganze Zahl sein. _x000a_2.Nenner kann nicht kleiner als Zähler sein." sqref="O113" xr:uid="{9F3BDD02-A2BA-45CE-B486-530AA1ED9AFF}">
      <formula1>IF(ISNUMBER(O113),IF(O113&gt;0,IF(AND(O113&gt;=O112,O113&lt;5001),O113,FALSE),FALSE),FALSE)</formula1>
    </dataValidation>
    <dataValidation type="whole" showErrorMessage="1" errorTitle="Eingabefehler" error="1.Nenner muss eine positive ganze Zahl sein. _x000a_2.Nenner kann nicht kleiner als Zähler sein." sqref="O56" xr:uid="{8BFFE2D1-A2A8-4CF1-9D7F-07FA9BD1A3F3}">
      <formula1>IF(O55="",0,O55)</formula1>
      <formula2>20000</formula2>
    </dataValidation>
    <dataValidation type="custom" operator="equal" showErrorMessage="1" errorTitle="Eingabefehler" error="1.Nenner muss eine positive ganze Zahl sein. _x000a_2.Nenner kann nicht kleiner als Zähler sein." sqref="O59" xr:uid="{5D4DD1ED-4F87-444F-85CA-659F4BFD968D}">
      <formula1>IF(ISNUMBER(O59),IF(O59&gt;0,IF(AND(O59&gt;=O58,O59&lt;=20000),O59,FALSE),FALSE),FALSE)</formula1>
    </dataValidation>
    <dataValidation type="whole" allowBlank="1" showErrorMessage="1" errorTitle="Eingabefehler" error="1.Zähler muss eine positive ganze Zahl sein._x000a_2.Zähler kann nicht größer als Nenner sein." sqref="O55" xr:uid="{2B82FF90-8F49-4DB9-942F-2FE3D3C52D16}">
      <formula1>0</formula1>
      <formula2>IF(O56="",0,O56)</formula2>
    </dataValidation>
    <dataValidation type="whole" showInputMessage="1" showErrorMessage="1" errorTitle="Eingabefehler" error="Anzahl kann nicht größer als Zähler KN23a sein." sqref="O97:O99" xr:uid="{BF112A24-B083-4FA5-A40D-A4B1F6523249}">
      <formula1>0</formula1>
      <formula2>IF(ISNUMBER(O94),O94,-1)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04" xr:uid="{43B847F2-3E0A-45D9-8CE0-D328A8E123AB}">
      <formula1>O103</formula1>
      <formula2>IF(ISNUMBER(O104),IF(O104&gt;0,IF(O104&gt;=O103,$O$67,FALSE),FALSE),FALSE)</formula2>
    </dataValidation>
    <dataValidation type="whole" showInputMessage="1" showErrorMessage="1" errorTitle="Eingabefehler" error="1.Nenner muss eine positive ganze Zahl sein. _x000a_2.Nenner kann nicht kleiner als Zähler sein." sqref="O125" xr:uid="{9327CBDB-03A8-4662-B341-8A92984200A8}">
      <formula1>O124</formula1>
      <formula2>5000</formula2>
    </dataValidation>
    <dataValidation type="whole" allowBlank="1" showInputMessage="1" showErrorMessage="1" errorTitle="Eingabefehler" error="1.Zähler muss eine positive ganze Zahl sein._x000a_2.Zähler kann nicht größer als Nenner sein." sqref="O124" xr:uid="{5E4C0A38-D2CF-4EFA-87AD-48F3F252A17A}">
      <formula1>0</formula1>
      <formula2>IF(O125="",5000,O125)</formula2>
    </dataValidation>
    <dataValidation type="whole" showInputMessage="1" showErrorMessage="1" errorTitle="Eingabefehler" error="1.Zähler muss eine positive ganze Zahl sein._x000a_2.Zähler kann nicht größer als Nenner sein." sqref="O118" xr:uid="{1ED3475D-DC1F-4C28-96C5-A5A341731A94}">
      <formula1>0</formula1>
      <formula2>O119</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50" xr:uid="{3A4A0E9C-C71F-4E02-A6A8-1666C0CAD43D}">
      <formula1>IF(O49="",0,O49)</formula1>
      <formula2>O46</formula2>
    </dataValidation>
    <dataValidation type="whole" showInputMessage="1" showErrorMessage="1" errorTitle="Eingabefehler" error="1.Nenner muss eine positive ganze Zahl sein._x000a_2.Nenner kann nicht kleiner als Zähler sein." sqref="O95" xr:uid="{5C024FEB-CB31-4CEA-A27A-C835E11E0F2F}">
      <formula1>O94</formula1>
      <formula2>5000</formula2>
    </dataValidation>
    <dataValidation type="textLength" allowBlank="1" showInputMessage="1" showErrorMessage="1" errorTitle="Zeichenlänge" error="Minimal 30 Zeichen und max. 500 Zeichen." sqref="Q31:Q45 R28:R45 Q46:R55 Q100:R100 Q103:R126 Q58:R97 Q25:R27" xr:uid="{614E4167-738D-4928-A55F-040D6495EF69}">
      <formula1>30</formula1>
      <formula2>500</formula2>
    </dataValidation>
    <dataValidation type="whole" showInputMessage="1" showErrorMessage="1" errorTitle="Eingabefehler" error="1.Nenner muss eine positive ganze Zahl sein. _x000a_2.Nenner kann nicht kleiner als Zähler sein." sqref="O32 O107" xr:uid="{DB2951B8-EF43-4718-B1B7-0A8BFCD1065F}">
      <formula1>IF(O31="",0,O31)</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6" xr:uid="{94078DD0-8256-4BB3-853A-1C74F4AC58EA}">
      <formula1>0</formula1>
      <formula2>IF(O47="",0,O47)</formula2>
    </dataValidation>
    <dataValidation type="whole" showInputMessage="1" showErrorMessage="1" errorTitle="Eingabefehler" error="1.Zähler muss eine positive ganze Zahl sein._x000a_2.Zähler kann nicht größer als Nenner sein." sqref="O61 O58" xr:uid="{F5B7BAA4-DCAB-4CFA-A8D8-03632DD2D56C}">
      <formula1>0</formula1>
      <formula2>IF(O59="",20000,O59)</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65" xr:uid="{B80A0F7A-8F03-47E3-AEE5-7278D6F8F212}">
      <formula1>IF(O64="",0,O64)</formula1>
      <formula2>S65</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53" xr:uid="{AC6E59B9-30A1-4D66-9F47-65FD09E41A75}">
      <formula1>IF(O52="",0,O52)</formula1>
      <formula2>S53</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52" xr:uid="{584EBFBA-73FA-4041-836D-0117B52FEA31}">
      <formula1>0</formula1>
      <formula2>IF(O53="",S53,O53)</formula2>
    </dataValidation>
    <dataValidation type="whole" showInputMessage="1" showErrorMessage="1" errorTitle="Eingabefehler" error="1.Zähler muss eine positive ganze Zahl sein._x000a_2.Zähler kann nicht größer als Nenner sein." sqref="O64" xr:uid="{C2A6AD1E-34D9-4BD5-A686-4A5B777530C6}">
      <formula1>0</formula1>
      <formula2>IF(O65="",S65,O65)</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9" xr:uid="{2499E929-56D6-4056-92DA-E9157AD1CA81}">
      <formula1>IF(ISNUMBER(O29),IF(O29&gt;0,IF(AND(O29&gt;=O28,O29&lt;=$S$29),O29,FALSE),FALSE),FALSE)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73 O76 O40 O88 O34 O37 O85" xr:uid="{AF277D2B-0BCD-4DEB-ADFA-39720D122789}">
      <formula1>0</formula1>
      <formula2>IF(O35="",0,O35)</formula2>
    </dataValidation>
    <dataValidation errorStyle="information" allowBlank="1" showInputMessage="1" showErrorMessage="1" errorTitle="Kennzahl" promptTitle="Kennzahl" sqref="A23:B27" xr:uid="{B8BEE886-AE30-4F8C-8EFA-D75ECA57C095}"/>
    <dataValidation errorStyle="information" allowBlank="1" showInputMessage="1" showErrorMessage="1" sqref="P52:P55 P49 P28:P46 P94:P97 P100 P103 P106 P109 P112" xr:uid="{CE65FF87-2311-4059-A025-F056EA01D0F2}"/>
    <dataValidation type="textLength" allowBlank="1" showInputMessage="1" showErrorMessage="1" errorTitle="Zeichenlänge" error="Minimal 30 Zeichen und max. 500 Zeichen." promptTitle="Hinweis" prompt="Wenn die Datenqualität nicht &quot;I.O.&quot; ist, ist der Kennzahlenwert zu begründen." sqref="Q28:Q30" xr:uid="{8D34BC24-7AA7-4CFA-99F7-A94D686D6EBA}">
      <formula1>30</formula1>
      <formula2>500</formula2>
    </dataValidation>
    <dataValidation type="textLength" allowBlank="1" showInputMessage="1" showErrorMessage="1" errorTitle="Zeichenlänge" error="Minimal 30 Zeichen und max. 200 Zeichen." sqref="Q127:R127" xr:uid="{C40422A2-0090-44B1-837E-5DF79A13A207}">
      <formula1>30</formula1>
      <formula2>200</formula2>
    </dataValidation>
    <dataValidation type="whole" showInputMessage="1" showErrorMessage="1" errorTitle="Eingabefehler" error="1.Tabellenblatt Basisdaten muss vollständig ausgefüllt sein._x000a_2.Zähler muss eine positive ganze Zahl sein." sqref="O43" xr:uid="{D2022FB0-1DCF-498A-B37A-32F4250C561E}">
      <formula1>0</formula1>
      <formula2>5000</formula2>
    </dataValidation>
    <dataValidation type="custom" operator="equal" showInputMessage="1" showErrorMessage="1" errorTitle="Eingabefehler" error="1.Nenner muss eine positive ganze Zahl sein. _x000a_2.Nenner kann nicht kleiner als Zähler sein." sqref="O62" xr:uid="{EE3683B4-AB28-4023-B034-9DC27337A40A}">
      <formula1>IF(ISNUMBER(O62),IF(O62&gt;0,IF(AND(O62&gt;=O61,O62&lt;=20000),O62,FALSE),FALSE),FALSE)</formula1>
    </dataValidation>
    <dataValidation type="whole" showInputMessage="1" showErrorMessage="1" errorTitle="Eingabefehler" error="1.Zähler muss eine positive ganze Zahl sein._x000a_2.Zähler kann nicht größer als Nenner sein." sqref="O106 O112 O31 O49 O94" xr:uid="{3351F802-79D0-4571-ABB7-1452236C11C8}">
      <formula1>0</formula1>
      <formula2>IF(O32="",5000,O32)</formula2>
    </dataValidation>
  </dataValidations>
  <pageMargins left="0.7" right="0.7" top="0.78740157499999996" bottom="0.78740157499999996" header="0.3" footer="0.3"/>
  <pageSetup paperSize="9" orientation="portrait" horizontalDpi="0"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19"/>
  <dimension ref="A1:K146"/>
  <sheetViews>
    <sheetView showGridLines="0" zoomScaleSheetLayoutView="100" workbookViewId="0">
      <selection activeCell="A19" sqref="A19:B19"/>
    </sheetView>
  </sheetViews>
  <sheetFormatPr defaultColWidth="9.140625" defaultRowHeight="15" x14ac:dyDescent="0.25"/>
  <cols>
    <col min="1" max="1" width="24.140625" style="28" customWidth="1"/>
    <col min="2" max="2" width="41.140625" style="24" customWidth="1"/>
    <col min="3" max="3" width="26.5703125" style="28" customWidth="1"/>
    <col min="4" max="4" width="28.42578125" style="28" customWidth="1"/>
    <col min="5" max="5" width="17" style="28" customWidth="1"/>
    <col min="6" max="16384" width="9.140625" style="28"/>
  </cols>
  <sheetData>
    <row r="1" spans="1:11" s="178" customFormat="1" x14ac:dyDescent="0.25">
      <c r="B1" s="24"/>
    </row>
    <row r="2" spans="1:11" s="178" customFormat="1" x14ac:dyDescent="0.25">
      <c r="B2" s="24"/>
    </row>
    <row r="3" spans="1:11" s="23" customFormat="1" ht="15" customHeight="1" x14ac:dyDescent="0.25">
      <c r="A3" s="78" t="s">
        <v>596</v>
      </c>
      <c r="B3" s="78"/>
      <c r="D3" s="78"/>
      <c r="F3" s="78"/>
      <c r="G3" s="178"/>
      <c r="H3" s="178"/>
      <c r="I3" s="178"/>
      <c r="J3" s="178"/>
      <c r="K3" s="178"/>
    </row>
    <row r="4" spans="1:11" s="23" customFormat="1" x14ac:dyDescent="0.25">
      <c r="A4" s="41"/>
      <c r="D4" s="190"/>
      <c r="F4" s="93"/>
      <c r="G4" s="178"/>
      <c r="H4" s="178"/>
      <c r="I4" s="178"/>
      <c r="J4" s="178"/>
      <c r="K4" s="178"/>
    </row>
    <row r="5" spans="1:11" s="23" customFormat="1" x14ac:dyDescent="0.25">
      <c r="A5" s="93"/>
      <c r="D5" s="190"/>
      <c r="F5" s="93"/>
    </row>
    <row r="6" spans="1:11" s="23" customFormat="1" ht="15" customHeight="1" x14ac:dyDescent="0.25">
      <c r="A6" s="93"/>
      <c r="D6" s="264"/>
      <c r="F6" s="93"/>
    </row>
    <row r="7" spans="1:11" s="23" customFormat="1" ht="15.75" x14ac:dyDescent="0.25">
      <c r="A7" s="253" t="s">
        <v>709</v>
      </c>
      <c r="D7" s="339" t="e">
        <f>Inhalt!#REF!</f>
        <v>#REF!</v>
      </c>
      <c r="F7" s="108"/>
    </row>
    <row r="8" spans="1:11" s="23" customFormat="1" x14ac:dyDescent="0.25">
      <c r="A8" s="265"/>
      <c r="D8" s="339" t="str">
        <f>Inhalt!$C$7</f>
        <v>V. OncoBox: L1.1.1 (211126)</v>
      </c>
      <c r="F8" s="93"/>
    </row>
    <row r="9" spans="1:11" s="23" customFormat="1" x14ac:dyDescent="0.25">
      <c r="A9" s="93"/>
      <c r="D9" s="339" t="str">
        <f>Inhalt!$C$8</f>
        <v>V. Spezifikation: L1.1.1 (211126)</v>
      </c>
      <c r="F9" s="93"/>
    </row>
    <row r="10" spans="1:11" s="23" customFormat="1" x14ac:dyDescent="0.25">
      <c r="A10" s="93"/>
      <c r="D10" s="335" t="s">
        <v>708</v>
      </c>
      <c r="F10" s="93"/>
    </row>
    <row r="11" spans="1:11" ht="18.75" customHeight="1" x14ac:dyDescent="0.3">
      <c r="A11" s="5"/>
      <c r="B11" s="25"/>
      <c r="C11" s="20"/>
      <c r="D11" s="157"/>
      <c r="E11" s="7"/>
      <c r="F11" s="7"/>
    </row>
    <row r="12" spans="1:11" ht="26.25" customHeight="1" x14ac:dyDescent="0.25">
      <c r="A12" s="39"/>
      <c r="B12" s="33" t="s">
        <v>43</v>
      </c>
      <c r="C12" s="35" t="s">
        <v>219</v>
      </c>
      <c r="D12" s="35" t="s">
        <v>3</v>
      </c>
      <c r="E12" s="35" t="s">
        <v>44</v>
      </c>
      <c r="F12" s="17"/>
    </row>
    <row r="13" spans="1:11" s="104" customFormat="1" ht="70.5" customHeight="1" x14ac:dyDescent="0.25">
      <c r="A13" s="3022" t="s">
        <v>604</v>
      </c>
      <c r="B13" s="279" t="s">
        <v>606</v>
      </c>
      <c r="C13" s="126" t="s">
        <v>607</v>
      </c>
      <c r="D13" s="126" t="s">
        <v>608</v>
      </c>
      <c r="E13" s="126" t="s">
        <v>600</v>
      </c>
      <c r="F13" s="91"/>
    </row>
    <row r="14" spans="1:11" ht="58.5" customHeight="1" x14ac:dyDescent="0.25">
      <c r="A14" s="3023"/>
      <c r="B14" s="3019" t="s">
        <v>664</v>
      </c>
      <c r="C14" s="3020"/>
      <c r="D14" s="3020"/>
      <c r="E14" s="3021"/>
    </row>
    <row r="15" spans="1:11" ht="83.25" customHeight="1" x14ac:dyDescent="0.25">
      <c r="A15" s="3024" t="s">
        <v>605</v>
      </c>
      <c r="B15" s="36" t="s">
        <v>256</v>
      </c>
      <c r="C15" s="37" t="s">
        <v>257</v>
      </c>
      <c r="D15" s="37" t="s">
        <v>258</v>
      </c>
      <c r="E15" s="36" t="s">
        <v>259</v>
      </c>
      <c r="F15" s="27"/>
    </row>
    <row r="16" spans="1:11" s="104" customFormat="1" ht="34.5" customHeight="1" x14ac:dyDescent="0.25">
      <c r="A16" s="3025"/>
      <c r="B16" s="3019" t="s">
        <v>601</v>
      </c>
      <c r="C16" s="3020"/>
      <c r="D16" s="3020"/>
      <c r="E16" s="3021"/>
      <c r="F16" s="125"/>
    </row>
    <row r="17" spans="1:6" ht="57" customHeight="1" x14ac:dyDescent="0.25">
      <c r="A17" s="34" t="s">
        <v>346</v>
      </c>
      <c r="B17" s="36" t="s">
        <v>599</v>
      </c>
      <c r="C17" s="40"/>
      <c r="D17" s="40"/>
      <c r="E17" s="40"/>
      <c r="F17" s="27"/>
    </row>
    <row r="18" spans="1:6" ht="11.25" customHeight="1" x14ac:dyDescent="0.25">
      <c r="A18" s="30"/>
      <c r="B18" s="30"/>
      <c r="C18" s="18"/>
      <c r="D18" s="27"/>
      <c r="E18" s="27"/>
      <c r="F18" s="27"/>
    </row>
    <row r="19" spans="1:6" ht="61.5" customHeight="1" x14ac:dyDescent="0.25">
      <c r="A19" s="3018" t="s">
        <v>612</v>
      </c>
      <c r="B19" s="3018"/>
      <c r="C19" s="38"/>
      <c r="D19" s="38"/>
      <c r="E19" s="38"/>
      <c r="F19" s="27"/>
    </row>
    <row r="20" spans="1:6" ht="30" customHeight="1" x14ac:dyDescent="0.25">
      <c r="A20" s="30"/>
      <c r="B20" s="30"/>
      <c r="C20" s="18"/>
      <c r="D20" s="27"/>
      <c r="E20" s="27"/>
      <c r="F20" s="27"/>
    </row>
    <row r="21" spans="1:6" ht="30" customHeight="1" x14ac:dyDescent="0.25">
      <c r="A21" s="30"/>
      <c r="B21" s="30"/>
      <c r="C21" s="18"/>
      <c r="D21" s="21"/>
      <c r="E21" s="27"/>
      <c r="F21" s="27"/>
    </row>
    <row r="22" spans="1:6" ht="30" customHeight="1" x14ac:dyDescent="0.25">
      <c r="A22" s="30"/>
      <c r="B22" s="30"/>
      <c r="C22" s="18"/>
      <c r="D22" s="27"/>
      <c r="E22" s="27"/>
      <c r="F22" s="27"/>
    </row>
    <row r="23" spans="1:6" ht="30" customHeight="1" x14ac:dyDescent="0.25">
      <c r="A23" s="30"/>
      <c r="B23" s="30"/>
      <c r="C23" s="18"/>
      <c r="D23" s="21"/>
      <c r="E23" s="27"/>
      <c r="F23" s="27"/>
    </row>
    <row r="24" spans="1:6" ht="30" customHeight="1" x14ac:dyDescent="0.25">
      <c r="A24" s="31"/>
      <c r="B24" s="30"/>
      <c r="C24" s="18"/>
      <c r="D24" s="27"/>
      <c r="E24" s="27"/>
      <c r="F24" s="27"/>
    </row>
    <row r="25" spans="1:6" ht="30" customHeight="1" x14ac:dyDescent="0.25">
      <c r="A25" s="31"/>
      <c r="B25" s="32"/>
      <c r="C25" s="21"/>
      <c r="D25" s="21"/>
      <c r="E25" s="21"/>
      <c r="F25" s="21"/>
    </row>
    <row r="26" spans="1:6" ht="30" customHeight="1" x14ac:dyDescent="0.25">
      <c r="A26" s="30"/>
      <c r="B26" s="30"/>
      <c r="C26" s="21"/>
      <c r="D26" s="21"/>
      <c r="E26" s="21"/>
      <c r="F26" s="21"/>
    </row>
    <row r="27" spans="1:6" ht="30" customHeight="1" x14ac:dyDescent="0.25">
      <c r="A27" s="31"/>
      <c r="B27" s="30"/>
      <c r="C27" s="21"/>
      <c r="D27" s="21"/>
      <c r="E27" s="21"/>
      <c r="F27" s="21"/>
    </row>
    <row r="28" spans="1:6" ht="30" customHeight="1" x14ac:dyDescent="0.25">
      <c r="A28" s="31"/>
      <c r="B28" s="32"/>
      <c r="C28" s="21"/>
      <c r="D28" s="21"/>
      <c r="E28" s="21"/>
      <c r="F28" s="21"/>
    </row>
    <row r="29" spans="1:6" ht="30" customHeight="1" x14ac:dyDescent="0.25">
      <c r="A29" s="31"/>
      <c r="B29" s="30"/>
      <c r="C29" s="21"/>
      <c r="D29" s="21"/>
      <c r="E29" s="21"/>
      <c r="F29" s="21"/>
    </row>
    <row r="30" spans="1:6" ht="30" customHeight="1" x14ac:dyDescent="0.25">
      <c r="A30" s="31"/>
      <c r="B30" s="32"/>
      <c r="C30" s="21"/>
      <c r="D30" s="21"/>
      <c r="E30" s="21"/>
      <c r="F30" s="21"/>
    </row>
    <row r="31" spans="1:6" ht="30" customHeight="1" x14ac:dyDescent="0.25">
      <c r="A31" s="31"/>
      <c r="B31" s="32"/>
      <c r="C31" s="21"/>
      <c r="D31" s="21"/>
      <c r="E31" s="21"/>
      <c r="F31" s="21"/>
    </row>
    <row r="32" spans="1:6" ht="30" customHeight="1" x14ac:dyDescent="0.25">
      <c r="A32" s="31"/>
      <c r="B32" s="32"/>
      <c r="C32" s="21"/>
      <c r="D32" s="21"/>
      <c r="E32" s="21"/>
      <c r="F32" s="21"/>
    </row>
    <row r="33" spans="1:6" ht="30" customHeight="1" x14ac:dyDescent="0.25">
      <c r="A33" s="30"/>
      <c r="B33" s="30"/>
      <c r="C33" s="18"/>
      <c r="D33" s="21"/>
      <c r="E33" s="27"/>
      <c r="F33" s="27"/>
    </row>
    <row r="34" spans="1:6" ht="30" customHeight="1" x14ac:dyDescent="0.25">
      <c r="A34" s="31"/>
      <c r="B34" s="30"/>
      <c r="C34" s="18"/>
      <c r="D34" s="27"/>
      <c r="E34" s="27"/>
      <c r="F34" s="27"/>
    </row>
    <row r="35" spans="1:6" ht="30" customHeight="1" x14ac:dyDescent="0.25">
      <c r="A35" s="31"/>
      <c r="B35" s="32"/>
      <c r="C35" s="18"/>
      <c r="D35" s="27"/>
      <c r="E35" s="27"/>
      <c r="F35" s="27"/>
    </row>
    <row r="36" spans="1:6" ht="30" customHeight="1" x14ac:dyDescent="0.25">
      <c r="A36" s="31"/>
      <c r="B36" s="30"/>
      <c r="C36" s="18"/>
      <c r="D36" s="27"/>
      <c r="E36" s="27"/>
      <c r="F36" s="27"/>
    </row>
    <row r="37" spans="1:6" ht="30" customHeight="1" x14ac:dyDescent="0.25">
      <c r="A37" s="31"/>
      <c r="B37" s="32"/>
      <c r="C37" s="18"/>
      <c r="D37" s="21"/>
      <c r="E37" s="27"/>
      <c r="F37" s="27"/>
    </row>
    <row r="38" spans="1:6" ht="30" customHeight="1" x14ac:dyDescent="0.25">
      <c r="A38" s="30"/>
      <c r="B38" s="30"/>
      <c r="C38" s="18"/>
      <c r="D38" s="27"/>
      <c r="E38" s="27"/>
      <c r="F38" s="27"/>
    </row>
    <row r="39" spans="1:6" ht="30" customHeight="1" x14ac:dyDescent="0.25">
      <c r="A39" s="30"/>
      <c r="B39" s="30"/>
      <c r="C39" s="18"/>
      <c r="D39" s="27"/>
      <c r="E39" s="27"/>
      <c r="F39" s="27"/>
    </row>
    <row r="40" spans="1:6" ht="30" customHeight="1" x14ac:dyDescent="0.25">
      <c r="A40" s="31"/>
      <c r="B40" s="30"/>
      <c r="C40" s="18"/>
      <c r="D40" s="27"/>
      <c r="E40" s="27"/>
      <c r="F40" s="27"/>
    </row>
    <row r="41" spans="1:6" ht="30" customHeight="1" x14ac:dyDescent="0.25">
      <c r="A41" s="31"/>
      <c r="B41" s="32"/>
      <c r="C41" s="18"/>
      <c r="D41" s="21"/>
      <c r="E41" s="27"/>
      <c r="F41" s="27"/>
    </row>
    <row r="42" spans="1:6" ht="30" customHeight="1" x14ac:dyDescent="0.25">
      <c r="A42" s="31"/>
      <c r="B42" s="30"/>
      <c r="C42" s="18"/>
      <c r="D42" s="27"/>
      <c r="E42" s="27"/>
      <c r="F42" s="27"/>
    </row>
    <row r="43" spans="1:6" ht="30" customHeight="1" x14ac:dyDescent="0.25">
      <c r="A43" s="31"/>
      <c r="B43" s="32"/>
      <c r="C43" s="18"/>
      <c r="D43" s="27"/>
      <c r="E43" s="27"/>
      <c r="F43" s="27"/>
    </row>
    <row r="44" spans="1:6" ht="30" customHeight="1" x14ac:dyDescent="0.25">
      <c r="A44" s="30"/>
      <c r="B44" s="30"/>
      <c r="C44" s="18"/>
      <c r="D44" s="27"/>
      <c r="E44" s="27"/>
      <c r="F44" s="27"/>
    </row>
    <row r="45" spans="1:6" ht="30" customHeight="1" x14ac:dyDescent="0.25">
      <c r="A45" s="30"/>
      <c r="B45" s="30"/>
      <c r="C45" s="18"/>
      <c r="D45" s="21"/>
      <c r="E45" s="27"/>
      <c r="F45" s="27"/>
    </row>
    <row r="46" spans="1:6" ht="30" customHeight="1" x14ac:dyDescent="0.25">
      <c r="A46" s="30"/>
      <c r="B46" s="30"/>
      <c r="C46" s="18"/>
      <c r="D46" s="27"/>
      <c r="E46" s="27"/>
      <c r="F46" s="27"/>
    </row>
    <row r="47" spans="1:6" ht="30" customHeight="1" x14ac:dyDescent="0.25">
      <c r="A47" s="30"/>
      <c r="B47" s="30"/>
      <c r="C47" s="18"/>
      <c r="D47" s="27"/>
      <c r="E47" s="27"/>
      <c r="F47" s="27"/>
    </row>
    <row r="48" spans="1:6" ht="30" customHeight="1" x14ac:dyDescent="0.25">
      <c r="A48" s="30"/>
      <c r="B48" s="30"/>
      <c r="C48" s="18"/>
      <c r="D48" s="27"/>
      <c r="E48" s="27"/>
      <c r="F48" s="27"/>
    </row>
    <row r="49" spans="1:6" ht="30" customHeight="1" x14ac:dyDescent="0.25">
      <c r="A49" s="30"/>
      <c r="B49" s="30"/>
      <c r="C49" s="26"/>
      <c r="D49" s="26"/>
      <c r="E49" s="26"/>
      <c r="F49" s="26"/>
    </row>
    <row r="50" spans="1:6" ht="30" customHeight="1" x14ac:dyDescent="0.25">
      <c r="A50" s="30"/>
      <c r="B50" s="30"/>
      <c r="C50" s="17"/>
      <c r="D50" s="17"/>
      <c r="E50" s="17"/>
      <c r="F50" s="17"/>
    </row>
    <row r="51" spans="1:6" ht="30" customHeight="1" x14ac:dyDescent="0.25">
      <c r="A51" s="31"/>
      <c r="B51" s="30"/>
      <c r="C51" s="17"/>
      <c r="D51" s="17"/>
      <c r="E51" s="17"/>
      <c r="F51" s="17"/>
    </row>
    <row r="52" spans="1:6" ht="30" customHeight="1" x14ac:dyDescent="0.25">
      <c r="A52" s="31"/>
      <c r="B52" s="32"/>
      <c r="C52" s="17"/>
      <c r="D52" s="17"/>
      <c r="E52" s="17"/>
      <c r="F52" s="17"/>
    </row>
    <row r="53" spans="1:6" ht="30" customHeight="1" x14ac:dyDescent="0.25">
      <c r="A53" s="31"/>
      <c r="B53" s="32"/>
      <c r="C53" s="21"/>
      <c r="D53" s="21"/>
      <c r="E53" s="21"/>
      <c r="F53" s="21"/>
    </row>
    <row r="54" spans="1:6" ht="30" customHeight="1" x14ac:dyDescent="0.25">
      <c r="A54" s="31"/>
      <c r="B54" s="30"/>
      <c r="C54" s="21"/>
      <c r="D54" s="21"/>
      <c r="E54" s="21"/>
      <c r="F54" s="21"/>
    </row>
    <row r="55" spans="1:6" ht="30" customHeight="1" x14ac:dyDescent="0.25">
      <c r="A55" s="31"/>
      <c r="B55" s="32"/>
      <c r="C55" s="21"/>
      <c r="D55" s="21"/>
      <c r="E55" s="21"/>
      <c r="F55" s="21"/>
    </row>
    <row r="56" spans="1:6" ht="30" customHeight="1" x14ac:dyDescent="0.25">
      <c r="A56" s="31"/>
      <c r="B56" s="30"/>
      <c r="C56" s="21"/>
      <c r="D56" s="21"/>
      <c r="E56" s="21"/>
      <c r="F56" s="21"/>
    </row>
    <row r="57" spans="1:6" ht="30" customHeight="1" x14ac:dyDescent="0.25">
      <c r="A57" s="31"/>
      <c r="B57" s="32"/>
      <c r="C57" s="21"/>
      <c r="D57" s="21"/>
      <c r="E57" s="21"/>
      <c r="F57" s="21"/>
    </row>
    <row r="58" spans="1:6" ht="30" customHeight="1" x14ac:dyDescent="0.25">
      <c r="A58" s="31"/>
      <c r="B58" s="32"/>
      <c r="C58" s="21"/>
      <c r="D58" s="21"/>
      <c r="E58" s="21"/>
      <c r="F58" s="21"/>
    </row>
    <row r="59" spans="1:6" ht="30" customHeight="1" x14ac:dyDescent="0.25">
      <c r="A59" s="31"/>
      <c r="B59" s="30"/>
      <c r="C59" s="21"/>
      <c r="D59" s="21"/>
      <c r="E59" s="21"/>
      <c r="F59" s="21"/>
    </row>
    <row r="60" spans="1:6" ht="30" customHeight="1" x14ac:dyDescent="0.25">
      <c r="A60" s="31"/>
      <c r="B60" s="32"/>
      <c r="C60" s="21"/>
      <c r="D60" s="21"/>
      <c r="E60" s="21"/>
      <c r="F60" s="21"/>
    </row>
    <row r="61" spans="1:6" ht="30" customHeight="1" x14ac:dyDescent="0.25">
      <c r="A61" s="31"/>
      <c r="B61" s="32"/>
      <c r="C61" s="18"/>
      <c r="D61" s="21"/>
      <c r="E61" s="21"/>
      <c r="F61" s="21"/>
    </row>
    <row r="62" spans="1:6" ht="30" customHeight="1" x14ac:dyDescent="0.25">
      <c r="A62" s="31"/>
      <c r="B62" s="30"/>
      <c r="C62" s="18"/>
      <c r="D62" s="21"/>
      <c r="E62" s="21"/>
      <c r="F62" s="21"/>
    </row>
    <row r="63" spans="1:6" ht="30" customHeight="1" x14ac:dyDescent="0.25">
      <c r="A63" s="31"/>
      <c r="B63" s="32"/>
      <c r="C63" s="18"/>
      <c r="D63" s="21"/>
      <c r="E63" s="21"/>
      <c r="F63" s="21"/>
    </row>
    <row r="64" spans="1:6" ht="30" customHeight="1" x14ac:dyDescent="0.25">
      <c r="A64" s="31"/>
      <c r="B64" s="30"/>
      <c r="C64" s="18"/>
      <c r="D64" s="21"/>
      <c r="E64" s="21"/>
      <c r="F64" s="21"/>
    </row>
    <row r="65" spans="1:6" ht="30" customHeight="1" x14ac:dyDescent="0.25">
      <c r="A65" s="31"/>
      <c r="B65" s="32"/>
      <c r="C65" s="18"/>
      <c r="D65" s="21"/>
      <c r="E65" s="21"/>
      <c r="F65" s="21"/>
    </row>
    <row r="66" spans="1:6" ht="30" customHeight="1" x14ac:dyDescent="0.25">
      <c r="A66" s="31"/>
      <c r="B66" s="30"/>
      <c r="C66" s="18"/>
      <c r="D66" s="21"/>
      <c r="E66" s="21"/>
      <c r="F66" s="21"/>
    </row>
    <row r="67" spans="1:6" ht="30" customHeight="1" x14ac:dyDescent="0.25">
      <c r="A67" s="31"/>
      <c r="B67" s="32"/>
      <c r="C67" s="18"/>
      <c r="D67" s="21"/>
      <c r="E67" s="21"/>
      <c r="F67" s="21"/>
    </row>
    <row r="68" spans="1:6" ht="30" customHeight="1" x14ac:dyDescent="0.25">
      <c r="A68" s="31"/>
      <c r="B68" s="30"/>
      <c r="C68" s="18"/>
      <c r="D68" s="21"/>
      <c r="E68" s="21"/>
      <c r="F68" s="21"/>
    </row>
    <row r="69" spans="1:6" ht="30" customHeight="1" x14ac:dyDescent="0.25">
      <c r="A69" s="31"/>
      <c r="B69" s="32"/>
      <c r="C69" s="18"/>
      <c r="D69" s="21"/>
      <c r="E69" s="21"/>
      <c r="F69" s="21"/>
    </row>
    <row r="70" spans="1:6" ht="30" customHeight="1" x14ac:dyDescent="0.25">
      <c r="A70" s="30"/>
      <c r="B70" s="30"/>
      <c r="C70" s="18"/>
      <c r="D70" s="21"/>
      <c r="E70" s="21"/>
      <c r="F70" s="21"/>
    </row>
    <row r="71" spans="1:6" ht="30" customHeight="1" x14ac:dyDescent="0.25">
      <c r="A71" s="30"/>
      <c r="B71" s="30"/>
      <c r="C71" s="18"/>
      <c r="D71" s="21"/>
      <c r="E71" s="21"/>
      <c r="F71" s="21"/>
    </row>
    <row r="72" spans="1:6" ht="30" customHeight="1" x14ac:dyDescent="0.25">
      <c r="A72" s="30"/>
      <c r="B72" s="30"/>
      <c r="C72" s="18"/>
      <c r="D72" s="21"/>
      <c r="E72" s="21"/>
      <c r="F72" s="21"/>
    </row>
    <row r="73" spans="1:6" ht="30" customHeight="1" x14ac:dyDescent="0.25">
      <c r="A73" s="30"/>
      <c r="B73" s="30"/>
      <c r="C73" s="18"/>
      <c r="D73" s="21"/>
      <c r="E73" s="21"/>
      <c r="F73" s="21"/>
    </row>
    <row r="74" spans="1:6" ht="30" customHeight="1" x14ac:dyDescent="0.25">
      <c r="A74" s="31"/>
      <c r="B74" s="30"/>
      <c r="C74" s="18"/>
      <c r="D74" s="21"/>
      <c r="E74" s="21"/>
      <c r="F74" s="21"/>
    </row>
    <row r="75" spans="1:6" ht="30" customHeight="1" x14ac:dyDescent="0.25">
      <c r="A75" s="31"/>
      <c r="B75" s="32"/>
      <c r="C75" s="18"/>
      <c r="D75" s="21"/>
      <c r="E75" s="21"/>
      <c r="F75" s="21"/>
    </row>
    <row r="76" spans="1:6" ht="30" customHeight="1" x14ac:dyDescent="0.25">
      <c r="A76" s="30"/>
      <c r="B76" s="30"/>
      <c r="C76" s="22"/>
      <c r="D76" s="21"/>
      <c r="E76" s="27"/>
      <c r="F76" s="27"/>
    </row>
    <row r="77" spans="1:6" ht="30" customHeight="1" x14ac:dyDescent="0.25">
      <c r="A77" s="31"/>
      <c r="B77" s="30"/>
      <c r="C77" s="22"/>
      <c r="D77" s="27"/>
      <c r="E77" s="27"/>
      <c r="F77" s="27"/>
    </row>
    <row r="78" spans="1:6" ht="30" customHeight="1" x14ac:dyDescent="0.25">
      <c r="A78" s="31"/>
      <c r="B78" s="32"/>
      <c r="C78" s="22"/>
      <c r="D78" s="27"/>
      <c r="E78" s="27"/>
      <c r="F78" s="27"/>
    </row>
    <row r="79" spans="1:6" ht="30" customHeight="1" x14ac:dyDescent="0.25">
      <c r="A79" s="31"/>
      <c r="B79" s="32"/>
      <c r="C79" s="22"/>
      <c r="D79" s="27"/>
      <c r="E79" s="27"/>
      <c r="F79" s="27"/>
    </row>
    <row r="80" spans="1:6" ht="30" customHeight="1" x14ac:dyDescent="0.25">
      <c r="A80" s="30"/>
      <c r="B80" s="30"/>
      <c r="C80" s="22"/>
      <c r="D80" s="27"/>
      <c r="E80" s="27"/>
      <c r="F80" s="27"/>
    </row>
    <row r="81" spans="1:6" ht="30" customHeight="1" x14ac:dyDescent="0.25">
      <c r="A81" s="30"/>
      <c r="B81" s="30"/>
      <c r="C81" s="22"/>
      <c r="D81" s="27"/>
      <c r="E81" s="27"/>
      <c r="F81" s="27"/>
    </row>
    <row r="82" spans="1:6" ht="30" customHeight="1" x14ac:dyDescent="0.25">
      <c r="A82" s="30"/>
      <c r="B82" s="30"/>
      <c r="C82" s="22"/>
      <c r="D82" s="27"/>
      <c r="E82" s="27"/>
      <c r="F82" s="27"/>
    </row>
    <row r="83" spans="1:6" ht="30" customHeight="1" x14ac:dyDescent="0.25">
      <c r="A83" s="30"/>
      <c r="B83" s="30"/>
      <c r="C83" s="17"/>
      <c r="D83" s="17"/>
      <c r="E83" s="17"/>
      <c r="F83" s="17"/>
    </row>
    <row r="84" spans="1:6" ht="30" customHeight="1" x14ac:dyDescent="0.25">
      <c r="A84" s="30"/>
      <c r="B84" s="30"/>
      <c r="C84" s="17"/>
      <c r="D84" s="17"/>
      <c r="E84" s="17"/>
      <c r="F84" s="17"/>
    </row>
    <row r="85" spans="1:6" ht="30" customHeight="1" x14ac:dyDescent="0.25">
      <c r="A85" s="30"/>
      <c r="B85" s="30"/>
      <c r="C85" s="17"/>
      <c r="D85" s="17"/>
      <c r="E85" s="17"/>
      <c r="F85" s="17"/>
    </row>
    <row r="86" spans="1:6" ht="30" customHeight="1" x14ac:dyDescent="0.25">
      <c r="A86" s="30"/>
      <c r="B86" s="30"/>
      <c r="C86" s="17"/>
      <c r="D86" s="17"/>
      <c r="E86" s="17"/>
      <c r="F86" s="17"/>
    </row>
    <row r="87" spans="1:6" ht="30" customHeight="1" x14ac:dyDescent="0.25">
      <c r="A87" s="30"/>
      <c r="B87" s="30"/>
      <c r="C87" s="17"/>
      <c r="D87" s="17"/>
      <c r="E87" s="17"/>
      <c r="F87" s="17"/>
    </row>
    <row r="88" spans="1:6" ht="30" customHeight="1" x14ac:dyDescent="0.25">
      <c r="A88" s="31"/>
      <c r="B88" s="30"/>
      <c r="C88" s="17"/>
      <c r="D88" s="17"/>
      <c r="E88" s="17"/>
      <c r="F88" s="17"/>
    </row>
    <row r="89" spans="1:6" ht="30" customHeight="1" x14ac:dyDescent="0.25">
      <c r="A89" s="31"/>
      <c r="B89" s="32"/>
      <c r="C89" s="17"/>
      <c r="D89" s="17"/>
      <c r="E89" s="17"/>
      <c r="F89" s="17"/>
    </row>
    <row r="90" spans="1:6" ht="30" customHeight="1" x14ac:dyDescent="0.25">
      <c r="A90" s="30"/>
      <c r="B90" s="30"/>
      <c r="C90" s="17"/>
      <c r="D90" s="17"/>
      <c r="E90" s="17"/>
      <c r="F90" s="17"/>
    </row>
    <row r="91" spans="1:6" ht="30" customHeight="1" x14ac:dyDescent="0.25">
      <c r="A91" s="30"/>
      <c r="B91" s="30"/>
      <c r="C91" s="17"/>
      <c r="D91" s="17"/>
      <c r="E91" s="17"/>
      <c r="F91" s="17"/>
    </row>
    <row r="92" spans="1:6" ht="30" customHeight="1" x14ac:dyDescent="0.25">
      <c r="A92" s="30"/>
      <c r="B92" s="30"/>
      <c r="C92" s="17"/>
      <c r="D92" s="17"/>
      <c r="E92" s="17"/>
      <c r="F92" s="17"/>
    </row>
    <row r="93" spans="1:6" ht="30" customHeight="1" x14ac:dyDescent="0.25">
      <c r="A93" s="30"/>
      <c r="B93" s="30"/>
      <c r="C93" s="17"/>
      <c r="D93" s="16"/>
      <c r="E93" s="16"/>
      <c r="F93" s="16"/>
    </row>
    <row r="94" spans="1:6" ht="30" customHeight="1" x14ac:dyDescent="0.25">
      <c r="A94" s="31"/>
      <c r="B94" s="30"/>
      <c r="C94" s="17"/>
      <c r="D94" s="16"/>
      <c r="E94" s="16"/>
      <c r="F94" s="16"/>
    </row>
    <row r="95" spans="1:6" ht="30" customHeight="1" x14ac:dyDescent="0.25">
      <c r="A95" s="31"/>
      <c r="B95" s="32"/>
      <c r="C95" s="17"/>
      <c r="D95" s="16"/>
      <c r="E95" s="16"/>
      <c r="F95" s="16"/>
    </row>
    <row r="96" spans="1:6" ht="30" customHeight="1" x14ac:dyDescent="0.25">
      <c r="A96" s="30"/>
      <c r="B96" s="30"/>
      <c r="C96" s="17"/>
      <c r="D96" s="16"/>
      <c r="E96" s="16"/>
      <c r="F96" s="16"/>
    </row>
    <row r="97" spans="1:6" ht="30" customHeight="1" x14ac:dyDescent="0.25">
      <c r="A97" s="30"/>
      <c r="B97" s="30"/>
      <c r="C97" s="17"/>
      <c r="D97" s="16"/>
      <c r="E97" s="16"/>
      <c r="F97" s="16"/>
    </row>
    <row r="98" spans="1:6" ht="30" customHeight="1" x14ac:dyDescent="0.25">
      <c r="A98" s="31"/>
      <c r="B98" s="30"/>
      <c r="C98" s="17"/>
      <c r="D98" s="16"/>
      <c r="E98" s="16"/>
      <c r="F98" s="16"/>
    </row>
    <row r="99" spans="1:6" ht="30" customHeight="1" x14ac:dyDescent="0.25">
      <c r="A99" s="31"/>
      <c r="B99" s="32"/>
      <c r="C99" s="17"/>
      <c r="D99" s="16"/>
      <c r="E99" s="16"/>
      <c r="F99" s="16"/>
    </row>
    <row r="100" spans="1:6" ht="30" customHeight="1" x14ac:dyDescent="0.25">
      <c r="A100" s="31"/>
      <c r="B100" s="32"/>
      <c r="C100" s="17"/>
      <c r="D100" s="16"/>
      <c r="E100" s="16"/>
      <c r="F100" s="16"/>
    </row>
    <row r="101" spans="1:6" ht="30" customHeight="1" x14ac:dyDescent="0.25">
      <c r="A101" s="31"/>
      <c r="B101" s="30"/>
      <c r="C101" s="17"/>
      <c r="D101" s="16"/>
      <c r="E101" s="16"/>
      <c r="F101" s="16"/>
    </row>
    <row r="102" spans="1:6" ht="30" customHeight="1" x14ac:dyDescent="0.25">
      <c r="A102" s="31"/>
      <c r="B102" s="32"/>
      <c r="C102" s="17"/>
      <c r="D102" s="16"/>
      <c r="E102" s="16"/>
      <c r="F102" s="16"/>
    </row>
    <row r="103" spans="1:6" ht="30" customHeight="1" x14ac:dyDescent="0.25">
      <c r="A103" s="30"/>
      <c r="B103" s="30"/>
      <c r="C103" s="17"/>
      <c r="D103" s="16"/>
      <c r="E103" s="16"/>
      <c r="F103" s="16"/>
    </row>
    <row r="104" spans="1:6" ht="30" customHeight="1" x14ac:dyDescent="0.25">
      <c r="A104" s="31"/>
      <c r="B104" s="30"/>
      <c r="C104" s="17"/>
      <c r="D104" s="16"/>
      <c r="E104" s="16"/>
      <c r="F104" s="16"/>
    </row>
    <row r="105" spans="1:6" ht="30" customHeight="1" x14ac:dyDescent="0.25">
      <c r="A105" s="31"/>
      <c r="B105" s="32"/>
      <c r="C105" s="17"/>
      <c r="D105" s="16"/>
      <c r="E105" s="16"/>
      <c r="F105" s="16"/>
    </row>
    <row r="106" spans="1:6" ht="30" customHeight="1" x14ac:dyDescent="0.25">
      <c r="A106" s="30"/>
      <c r="B106" s="30"/>
      <c r="C106" s="4"/>
    </row>
    <row r="107" spans="1:6" ht="30" customHeight="1" x14ac:dyDescent="0.25">
      <c r="A107" s="31"/>
      <c r="B107" s="30"/>
      <c r="C107" s="4"/>
    </row>
    <row r="108" spans="1:6" ht="30" customHeight="1" x14ac:dyDescent="0.25">
      <c r="A108" s="31"/>
      <c r="B108" s="32"/>
      <c r="C108" s="4"/>
    </row>
    <row r="109" spans="1:6" ht="30" customHeight="1" x14ac:dyDescent="0.25">
      <c r="A109" s="31"/>
      <c r="B109" s="30"/>
      <c r="C109" s="4"/>
    </row>
    <row r="110" spans="1:6" ht="30" customHeight="1" x14ac:dyDescent="0.25">
      <c r="A110" s="31"/>
      <c r="B110" s="32"/>
      <c r="C110" s="4"/>
    </row>
    <row r="111" spans="1:6" ht="30" customHeight="1" x14ac:dyDescent="0.25">
      <c r="A111" s="31"/>
      <c r="B111" s="32"/>
      <c r="C111" s="4"/>
    </row>
    <row r="112" spans="1:6" ht="30" customHeight="1" x14ac:dyDescent="0.25">
      <c r="A112" s="31"/>
      <c r="B112" s="30"/>
      <c r="C112" s="4"/>
    </row>
    <row r="113" spans="1:3" ht="30" customHeight="1" x14ac:dyDescent="0.25">
      <c r="A113" s="31"/>
      <c r="B113" s="32"/>
      <c r="C113" s="4"/>
    </row>
    <row r="114" spans="1:3" ht="30" customHeight="1" x14ac:dyDescent="0.25">
      <c r="A114" s="31"/>
      <c r="B114" s="32"/>
      <c r="C114" s="4"/>
    </row>
    <row r="115" spans="1:3" ht="30" customHeight="1" x14ac:dyDescent="0.25">
      <c r="A115" s="31"/>
      <c r="B115" s="30"/>
      <c r="C115" s="4"/>
    </row>
    <row r="116" spans="1:3" ht="30" customHeight="1" x14ac:dyDescent="0.25">
      <c r="A116" s="31"/>
      <c r="B116" s="32"/>
      <c r="C116" s="4"/>
    </row>
    <row r="117" spans="1:3" ht="30" customHeight="1" x14ac:dyDescent="0.25">
      <c r="A117" s="31"/>
      <c r="B117" s="30"/>
      <c r="C117" s="4"/>
    </row>
    <row r="118" spans="1:3" ht="30" customHeight="1" x14ac:dyDescent="0.25">
      <c r="A118" s="31"/>
      <c r="B118" s="32"/>
      <c r="C118" s="4"/>
    </row>
    <row r="119" spans="1:3" ht="30" customHeight="1" x14ac:dyDescent="0.25">
      <c r="A119" s="31"/>
      <c r="B119" s="30"/>
      <c r="C119" s="4"/>
    </row>
    <row r="120" spans="1:3" ht="30" customHeight="1" x14ac:dyDescent="0.25">
      <c r="A120" s="31"/>
      <c r="B120" s="32"/>
      <c r="C120" s="4"/>
    </row>
    <row r="121" spans="1:3" ht="30" customHeight="1" x14ac:dyDescent="0.25">
      <c r="A121" s="31"/>
      <c r="B121" s="32"/>
      <c r="C121" s="4"/>
    </row>
    <row r="122" spans="1:3" ht="30" customHeight="1" x14ac:dyDescent="0.25">
      <c r="A122" s="31"/>
      <c r="B122" s="30"/>
      <c r="C122" s="4"/>
    </row>
    <row r="123" spans="1:3" ht="30" customHeight="1" x14ac:dyDescent="0.25">
      <c r="A123" s="31"/>
      <c r="B123" s="32"/>
      <c r="C123" s="4"/>
    </row>
    <row r="124" spans="1:3" ht="30" customHeight="1" x14ac:dyDescent="0.25">
      <c r="A124" s="31"/>
      <c r="B124" s="30"/>
      <c r="C124" s="4"/>
    </row>
    <row r="125" spans="1:3" ht="30" customHeight="1" x14ac:dyDescent="0.25">
      <c r="A125" s="31"/>
      <c r="B125" s="32"/>
      <c r="C125" s="4"/>
    </row>
    <row r="126" spans="1:3" ht="30" customHeight="1" x14ac:dyDescent="0.25">
      <c r="A126" s="31"/>
      <c r="B126" s="30"/>
      <c r="C126" s="4"/>
    </row>
    <row r="127" spans="1:3" ht="30" customHeight="1" x14ac:dyDescent="0.25">
      <c r="A127" s="31"/>
      <c r="B127" s="32"/>
      <c r="C127" s="4"/>
    </row>
    <row r="128" spans="1:3" ht="30" customHeight="1" x14ac:dyDescent="0.25">
      <c r="A128" s="31"/>
      <c r="B128" s="32"/>
      <c r="C128" s="4"/>
    </row>
    <row r="129" spans="1:3" ht="30" customHeight="1" x14ac:dyDescent="0.25">
      <c r="A129" s="30"/>
      <c r="B129" s="30"/>
      <c r="C129" s="4"/>
    </row>
    <row r="130" spans="1:3" ht="30" customHeight="1" x14ac:dyDescent="0.25">
      <c r="A130" s="31"/>
      <c r="B130" s="30"/>
      <c r="C130" s="4"/>
    </row>
    <row r="131" spans="1:3" ht="30" customHeight="1" x14ac:dyDescent="0.25">
      <c r="A131" s="31"/>
      <c r="B131" s="30"/>
      <c r="C131" s="4"/>
    </row>
    <row r="132" spans="1:3" ht="30" customHeight="1" x14ac:dyDescent="0.25">
      <c r="A132" s="30"/>
      <c r="B132" s="30"/>
      <c r="C132" s="4"/>
    </row>
    <row r="133" spans="1:3" ht="30" customHeight="1" x14ac:dyDescent="0.25">
      <c r="A133" s="30"/>
      <c r="B133" s="30"/>
      <c r="C133" s="4"/>
    </row>
    <row r="134" spans="1:3" ht="30" customHeight="1" x14ac:dyDescent="0.25">
      <c r="A134" s="30"/>
      <c r="B134" s="30"/>
      <c r="C134" s="4"/>
    </row>
    <row r="135" spans="1:3" ht="30" customHeight="1" x14ac:dyDescent="0.25">
      <c r="A135" s="30"/>
      <c r="B135" s="30"/>
      <c r="C135" s="4"/>
    </row>
    <row r="136" spans="1:3" ht="30" customHeight="1" x14ac:dyDescent="0.25">
      <c r="A136" s="30"/>
      <c r="B136" s="30"/>
      <c r="C136" s="4"/>
    </row>
    <row r="137" spans="1:3" ht="30" customHeight="1" x14ac:dyDescent="0.25">
      <c r="A137" s="30"/>
      <c r="B137" s="30"/>
      <c r="C137" s="4"/>
    </row>
    <row r="138" spans="1:3" ht="30" customHeight="1" x14ac:dyDescent="0.25">
      <c r="A138" s="31"/>
      <c r="B138" s="30"/>
      <c r="C138" s="4"/>
    </row>
    <row r="139" spans="1:3" ht="30" customHeight="1" x14ac:dyDescent="0.25">
      <c r="A139" s="31"/>
      <c r="B139" s="32"/>
      <c r="C139" s="4"/>
    </row>
    <row r="140" spans="1:3" ht="30" customHeight="1" x14ac:dyDescent="0.25">
      <c r="A140" s="31"/>
      <c r="B140" s="30"/>
      <c r="C140" s="4"/>
    </row>
    <row r="141" spans="1:3" ht="30" customHeight="1" x14ac:dyDescent="0.25">
      <c r="A141" s="31"/>
      <c r="B141" s="32"/>
      <c r="C141" s="4"/>
    </row>
    <row r="142" spans="1:3" x14ac:dyDescent="0.25">
      <c r="A142" s="4"/>
      <c r="B142" s="29"/>
      <c r="C142" s="4"/>
    </row>
    <row r="143" spans="1:3" x14ac:dyDescent="0.25">
      <c r="A143" s="4"/>
      <c r="B143" s="29"/>
      <c r="C143" s="4"/>
    </row>
    <row r="144" spans="1:3" x14ac:dyDescent="0.25">
      <c r="A144" s="4"/>
      <c r="B144" s="29"/>
      <c r="C144" s="4"/>
    </row>
    <row r="145" spans="1:3" x14ac:dyDescent="0.25">
      <c r="A145" s="4"/>
      <c r="B145" s="29"/>
      <c r="C145" s="4"/>
    </row>
    <row r="146" spans="1:3" x14ac:dyDescent="0.25">
      <c r="A146" s="4"/>
      <c r="B146" s="29"/>
      <c r="C146" s="4"/>
    </row>
  </sheetData>
  <customSheetViews>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7"/>
  <dimension ref="A1:EC138"/>
  <sheetViews>
    <sheetView showGridLines="0" showWhiteSpace="0" zoomScaleSheetLayoutView="100" workbookViewId="0"/>
  </sheetViews>
  <sheetFormatPr defaultColWidth="9.140625" defaultRowHeight="15" x14ac:dyDescent="0.25"/>
  <cols>
    <col min="1" max="1" width="3.42578125" style="666" customWidth="1"/>
    <col min="2" max="2" width="5.85546875" style="666" customWidth="1"/>
    <col min="3" max="133" width="1" style="666" customWidth="1"/>
    <col min="134" max="16384" width="9.140625" style="666"/>
  </cols>
  <sheetData>
    <row r="1" spans="2:129" x14ac:dyDescent="0.25">
      <c r="B1" s="353"/>
    </row>
    <row r="2" spans="2:129" ht="18.75" x14ac:dyDescent="0.3">
      <c r="B2" s="5"/>
      <c r="C2" s="525"/>
      <c r="D2" s="525"/>
      <c r="E2" s="525"/>
      <c r="F2" s="525"/>
      <c r="G2" s="525"/>
      <c r="H2" s="668"/>
      <c r="I2" s="668"/>
      <c r="J2" s="668"/>
      <c r="K2" s="668"/>
    </row>
    <row r="3" spans="2:129" ht="18" x14ac:dyDescent="0.25">
      <c r="B3" s="78" t="s">
        <v>1243</v>
      </c>
      <c r="C3" s="669"/>
      <c r="D3" s="78"/>
      <c r="E3" s="669"/>
      <c r="F3" s="78"/>
      <c r="G3" s="78"/>
      <c r="H3" s="78"/>
      <c r="I3" s="669"/>
      <c r="J3" s="669"/>
      <c r="K3" s="669"/>
    </row>
    <row r="4" spans="2:129" ht="18" x14ac:dyDescent="0.25">
      <c r="B4" s="353" t="s">
        <v>725</v>
      </c>
      <c r="C4" s="669"/>
      <c r="D4" s="78"/>
      <c r="E4" s="78"/>
      <c r="F4" s="669"/>
      <c r="G4" s="669"/>
      <c r="H4" s="669"/>
      <c r="I4" s="669"/>
      <c r="J4" s="669"/>
      <c r="K4" s="190"/>
    </row>
    <row r="5" spans="2:129" ht="15.75" x14ac:dyDescent="0.25">
      <c r="B5" s="490"/>
      <c r="C5" s="669"/>
      <c r="D5" s="490"/>
      <c r="E5" s="490"/>
      <c r="F5" s="669"/>
      <c r="G5" s="669"/>
      <c r="H5" s="669"/>
      <c r="I5" s="669"/>
      <c r="J5" s="669"/>
      <c r="K5" s="190"/>
    </row>
    <row r="6" spans="2:129" ht="15.75" x14ac:dyDescent="0.25">
      <c r="B6" s="669"/>
      <c r="C6" s="669"/>
      <c r="D6" s="490"/>
      <c r="E6" s="490"/>
      <c r="F6" s="669"/>
      <c r="G6" s="669"/>
      <c r="H6" s="669"/>
      <c r="I6" s="669"/>
      <c r="J6" s="669"/>
      <c r="K6" s="670"/>
      <c r="L6" s="177"/>
      <c r="M6" s="177"/>
    </row>
    <row r="7" spans="2:129" ht="15.75" x14ac:dyDescent="0.25">
      <c r="B7" s="672" t="s">
        <v>989</v>
      </c>
      <c r="C7" s="673"/>
      <c r="D7" s="672"/>
      <c r="E7" s="672"/>
      <c r="F7" s="673"/>
      <c r="G7" s="673"/>
      <c r="H7" s="673"/>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CY7" s="671"/>
      <c r="CZ7" s="177"/>
      <c r="DA7" s="177"/>
    </row>
    <row r="8" spans="2:129" x14ac:dyDescent="0.25">
      <c r="B8" s="1849" t="s">
        <v>3578</v>
      </c>
      <c r="C8" s="837"/>
      <c r="D8" s="838"/>
      <c r="E8" s="838"/>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03"/>
      <c r="AI8" s="803"/>
      <c r="AJ8" s="803"/>
      <c r="AK8" s="803"/>
      <c r="AL8" s="803"/>
      <c r="AM8" s="803"/>
      <c r="AN8" s="803"/>
      <c r="AO8" s="803"/>
      <c r="AP8" s="803"/>
      <c r="AQ8" s="803"/>
      <c r="AR8" s="803"/>
      <c r="AS8" s="803"/>
      <c r="AT8" s="803"/>
      <c r="AU8" s="803"/>
      <c r="AV8" s="803"/>
      <c r="AW8" s="803"/>
      <c r="AX8" s="803"/>
      <c r="AY8" s="803"/>
      <c r="AZ8" s="803"/>
      <c r="BA8" s="803"/>
      <c r="BB8" s="803"/>
      <c r="BC8" s="803"/>
      <c r="BD8" s="803"/>
      <c r="BE8" s="803"/>
      <c r="BF8" s="803"/>
      <c r="BG8" s="803"/>
      <c r="BH8" s="803"/>
      <c r="BI8" s="803"/>
      <c r="BJ8" s="803"/>
      <c r="BK8" s="803"/>
      <c r="BL8" s="803"/>
      <c r="BM8" s="803"/>
      <c r="BN8" s="803"/>
      <c r="BO8" s="803"/>
      <c r="BP8" s="803"/>
      <c r="BQ8" s="803"/>
      <c r="BR8" s="803"/>
      <c r="BS8" s="803"/>
      <c r="BT8" s="803"/>
      <c r="BU8" s="803"/>
      <c r="BV8" s="803"/>
      <c r="BW8" s="803"/>
      <c r="BX8" s="803"/>
      <c r="BY8" s="803"/>
      <c r="BZ8" s="803"/>
      <c r="CA8" s="803"/>
      <c r="CY8" s="671" t="str">
        <f>Inhalt!$C$7</f>
        <v>V. OncoBox: L1.1.1 (211126)</v>
      </c>
      <c r="CZ8" s="177"/>
      <c r="DA8" s="177"/>
    </row>
    <row r="9" spans="2:129" ht="15.75" x14ac:dyDescent="0.25">
      <c r="C9" s="669"/>
      <c r="D9" s="669"/>
      <c r="E9" s="669"/>
      <c r="F9" s="669"/>
      <c r="G9" s="669"/>
      <c r="H9" s="669"/>
      <c r="I9" s="490"/>
      <c r="J9" s="490"/>
      <c r="CY9" s="671" t="str">
        <f>Inhalt!$C$8</f>
        <v>V. Spezifikation: L1.1.1 (211126)</v>
      </c>
      <c r="CZ9" s="177"/>
      <c r="DA9" s="177"/>
    </row>
    <row r="10" spans="2:129" ht="30" customHeight="1" x14ac:dyDescent="0.25">
      <c r="C10" s="669"/>
      <c r="D10" s="669"/>
      <c r="E10" s="669"/>
      <c r="F10" s="669"/>
      <c r="G10" s="669"/>
      <c r="H10" s="669"/>
      <c r="I10" s="669"/>
      <c r="J10" s="669"/>
      <c r="CY10" s="2277" t="s">
        <v>1744</v>
      </c>
      <c r="CZ10" s="2278"/>
      <c r="DA10" s="2278"/>
      <c r="DB10" s="2278"/>
      <c r="DC10" s="2278"/>
      <c r="DD10" s="2278"/>
      <c r="DE10" s="2278"/>
      <c r="DF10" s="2278"/>
      <c r="DG10" s="2278"/>
      <c r="DH10" s="2278"/>
      <c r="DI10" s="2278"/>
      <c r="DJ10" s="2278"/>
      <c r="DK10" s="2278"/>
      <c r="DL10" s="2278"/>
      <c r="DM10" s="2278"/>
      <c r="DN10" s="2278"/>
      <c r="DO10" s="2278"/>
      <c r="DP10" s="2278"/>
      <c r="DQ10" s="2278"/>
      <c r="DR10" s="2278"/>
      <c r="DS10" s="2278"/>
      <c r="DT10" s="2278"/>
      <c r="DU10" s="2278"/>
      <c r="DV10" s="2278"/>
      <c r="DW10" s="2278"/>
      <c r="DX10" s="2278"/>
      <c r="DY10" s="2278"/>
    </row>
    <row r="11" spans="2:129" ht="7.5" customHeight="1" x14ac:dyDescent="0.25"/>
    <row r="12" spans="2:129" ht="15" customHeight="1" x14ac:dyDescent="0.25">
      <c r="B12" s="2991" t="s">
        <v>899</v>
      </c>
      <c r="C12" s="2991"/>
      <c r="D12" s="2991"/>
      <c r="E12" s="2991"/>
      <c r="F12" s="2991"/>
      <c r="G12" s="2991"/>
      <c r="H12" s="2991"/>
      <c r="I12" s="2991"/>
      <c r="J12" s="2991"/>
      <c r="K12" s="2991"/>
      <c r="L12" s="2991"/>
      <c r="M12" s="2991"/>
      <c r="N12" s="2991"/>
      <c r="O12" s="826"/>
      <c r="P12" s="671"/>
      <c r="Q12" s="671" t="s">
        <v>918</v>
      </c>
      <c r="R12" s="671"/>
      <c r="S12" s="671"/>
      <c r="T12" s="671"/>
      <c r="U12" s="671"/>
      <c r="V12" s="671"/>
      <c r="W12" s="671"/>
      <c r="X12" s="826"/>
      <c r="Y12" s="826"/>
      <c r="Z12" s="826"/>
      <c r="AA12" s="826"/>
      <c r="AB12" s="826"/>
      <c r="AC12" s="826"/>
      <c r="AD12" s="826"/>
      <c r="AE12" s="826"/>
      <c r="AF12" s="826"/>
      <c r="AG12" s="826"/>
      <c r="AH12" s="707"/>
      <c r="AI12" s="707"/>
    </row>
    <row r="13" spans="2:129" x14ac:dyDescent="0.25">
      <c r="B13" s="825" t="s">
        <v>903</v>
      </c>
      <c r="C13" s="825"/>
      <c r="D13" s="825"/>
      <c r="E13" s="825"/>
      <c r="F13" s="825"/>
      <c r="G13" s="825"/>
      <c r="H13" s="825"/>
      <c r="I13" s="825"/>
      <c r="J13" s="826"/>
      <c r="K13" s="826"/>
      <c r="L13" s="826"/>
      <c r="M13" s="826"/>
      <c r="N13" s="826"/>
      <c r="O13" s="826"/>
      <c r="P13" s="826"/>
      <c r="Q13" s="826" t="s">
        <v>919</v>
      </c>
      <c r="R13" s="826"/>
      <c r="S13" s="826"/>
      <c r="T13" s="826"/>
      <c r="U13" s="800"/>
      <c r="V13" s="800"/>
      <c r="W13" s="826"/>
      <c r="X13" s="800"/>
      <c r="Y13" s="800"/>
      <c r="Z13" s="800"/>
      <c r="AA13" s="800"/>
      <c r="AB13" s="800"/>
      <c r="AC13" s="800"/>
      <c r="AD13" s="800"/>
      <c r="AE13" s="826"/>
      <c r="AF13" s="826"/>
      <c r="AG13" s="826"/>
      <c r="AH13" s="707"/>
      <c r="AI13" s="707"/>
    </row>
    <row r="14" spans="2:129" x14ac:dyDescent="0.25">
      <c r="B14" s="825" t="s">
        <v>3570</v>
      </c>
      <c r="C14" s="825"/>
      <c r="D14" s="825"/>
      <c r="E14" s="825"/>
      <c r="F14" s="825"/>
      <c r="G14" s="825"/>
      <c r="H14" s="825"/>
      <c r="I14" s="825"/>
      <c r="J14" s="826"/>
      <c r="K14" s="826"/>
      <c r="L14" s="826"/>
      <c r="M14" s="826"/>
      <c r="N14" s="826"/>
      <c r="O14" s="826"/>
      <c r="P14" s="826"/>
      <c r="Q14" s="826" t="s">
        <v>900</v>
      </c>
      <c r="R14" s="826"/>
      <c r="S14" s="826"/>
      <c r="T14" s="826"/>
      <c r="U14" s="800"/>
      <c r="V14" s="800"/>
      <c r="W14" s="826"/>
      <c r="X14" s="800"/>
      <c r="Y14" s="800"/>
      <c r="Z14" s="800"/>
      <c r="AA14" s="800"/>
      <c r="AB14" s="800"/>
      <c r="AC14" s="800"/>
      <c r="AD14" s="800"/>
      <c r="AE14" s="826"/>
      <c r="AF14" s="826"/>
      <c r="AG14" s="826"/>
      <c r="AH14" s="707"/>
      <c r="AI14" s="707"/>
    </row>
    <row r="15" spans="2:129" x14ac:dyDescent="0.25">
      <c r="B15" s="741" t="s">
        <v>901</v>
      </c>
      <c r="C15" s="825"/>
      <c r="D15" s="825"/>
      <c r="E15" s="825"/>
      <c r="F15" s="825"/>
      <c r="G15" s="825"/>
      <c r="H15" s="825"/>
      <c r="I15" s="825"/>
      <c r="J15" s="826"/>
      <c r="K15" s="826"/>
      <c r="L15" s="826"/>
      <c r="M15" s="826"/>
      <c r="N15" s="826"/>
      <c r="O15" s="826"/>
      <c r="P15" s="826"/>
      <c r="Q15" s="826" t="s">
        <v>902</v>
      </c>
      <c r="R15" s="826"/>
      <c r="S15" s="826"/>
      <c r="T15" s="826"/>
      <c r="U15" s="800"/>
      <c r="V15" s="800"/>
      <c r="W15" s="826"/>
      <c r="X15" s="800"/>
      <c r="Y15" s="800"/>
      <c r="Z15" s="800"/>
      <c r="AA15" s="800"/>
      <c r="AB15" s="800"/>
      <c r="AC15" s="800"/>
      <c r="AD15" s="800"/>
      <c r="AE15" s="826"/>
      <c r="AF15" s="826"/>
      <c r="AG15" s="826"/>
      <c r="AH15" s="707"/>
      <c r="AI15" s="707"/>
    </row>
    <row r="16" spans="2:129" ht="3.75" customHeight="1" x14ac:dyDescent="0.25">
      <c r="C16" s="676"/>
      <c r="D16" s="676"/>
      <c r="E16" s="676"/>
      <c r="F16" s="676"/>
      <c r="G16" s="676"/>
      <c r="H16" s="676"/>
      <c r="I16" s="675"/>
      <c r="U16" s="177"/>
      <c r="V16" s="177"/>
      <c r="X16" s="177"/>
      <c r="Y16" s="177"/>
      <c r="Z16" s="177"/>
      <c r="AA16" s="177"/>
      <c r="AB16" s="177"/>
      <c r="AC16" s="177"/>
      <c r="AD16" s="177"/>
      <c r="CU16" s="667"/>
      <c r="CV16" s="667"/>
      <c r="CW16" s="667"/>
      <c r="CX16" s="667"/>
      <c r="CY16" s="667"/>
    </row>
    <row r="17" spans="1:120" ht="3" customHeight="1" x14ac:dyDescent="0.25">
      <c r="U17" s="177"/>
      <c r="V17" s="177"/>
      <c r="X17" s="177"/>
      <c r="Y17" s="177"/>
      <c r="Z17" s="177"/>
      <c r="AA17" s="177"/>
      <c r="AB17" s="177"/>
      <c r="AC17" s="177"/>
      <c r="AD17" s="177"/>
      <c r="CU17" s="667"/>
      <c r="CV17" s="667"/>
      <c r="CW17" s="667"/>
      <c r="CX17" s="667"/>
      <c r="CY17" s="667"/>
    </row>
    <row r="18" spans="1:120" ht="3" customHeight="1" x14ac:dyDescent="0.25">
      <c r="A18" s="2982" t="s">
        <v>922</v>
      </c>
      <c r="B18" s="2952">
        <v>100</v>
      </c>
      <c r="C18" s="648"/>
      <c r="D18" s="649"/>
      <c r="E18" s="649"/>
      <c r="F18" s="649"/>
      <c r="G18" s="649"/>
      <c r="H18" s="649"/>
      <c r="I18" s="650"/>
      <c r="J18" s="650"/>
      <c r="K18" s="650"/>
      <c r="L18" s="650"/>
      <c r="M18" s="650"/>
      <c r="N18" s="650"/>
      <c r="O18" s="651"/>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678"/>
      <c r="CQ18" s="678"/>
      <c r="CR18" s="678"/>
      <c r="CS18" s="678"/>
      <c r="CT18" s="678"/>
      <c r="CU18" s="678"/>
      <c r="CV18" s="678"/>
      <c r="CW18" s="678"/>
      <c r="CX18" s="678"/>
      <c r="CY18" s="678"/>
      <c r="CZ18" s="678"/>
      <c r="DA18" s="678"/>
      <c r="DB18" s="678"/>
      <c r="DC18" s="678"/>
      <c r="DD18" s="678"/>
      <c r="DE18" s="678"/>
      <c r="DF18" s="678"/>
      <c r="DG18" s="678"/>
      <c r="DH18" s="678"/>
      <c r="DI18" s="678"/>
      <c r="DJ18" s="678"/>
      <c r="DK18" s="678"/>
      <c r="DL18" s="678"/>
      <c r="DM18" s="678"/>
      <c r="DN18" s="678"/>
      <c r="DO18" s="678"/>
      <c r="DP18" s="678"/>
    </row>
    <row r="19" spans="1:120" ht="3" customHeight="1" x14ac:dyDescent="0.25">
      <c r="A19" s="2982"/>
      <c r="B19" s="2953"/>
      <c r="C19" s="679"/>
      <c r="D19" s="680"/>
      <c r="E19" s="680"/>
      <c r="F19" s="680"/>
      <c r="G19" s="680"/>
      <c r="H19" s="680"/>
      <c r="I19" s="678"/>
      <c r="J19" s="678"/>
      <c r="K19" s="678"/>
      <c r="L19" s="678"/>
      <c r="M19" s="678"/>
      <c r="N19" s="678"/>
      <c r="O19" s="681"/>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row>
    <row r="20" spans="1:120" ht="3" customHeight="1" x14ac:dyDescent="0.25">
      <c r="A20" s="2982"/>
      <c r="B20" s="2953"/>
      <c r="C20" s="679"/>
      <c r="D20" s="680"/>
      <c r="E20" s="680"/>
      <c r="F20" s="680"/>
      <c r="G20" s="680"/>
      <c r="H20" s="680"/>
      <c r="I20" s="678"/>
      <c r="J20" s="678"/>
      <c r="K20" s="678"/>
      <c r="L20" s="678"/>
      <c r="M20" s="678"/>
      <c r="N20" s="678"/>
      <c r="O20" s="681"/>
      <c r="P20" s="691"/>
      <c r="Q20" s="691"/>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678"/>
      <c r="CQ20" s="678"/>
      <c r="CR20" s="678"/>
      <c r="CS20" s="678"/>
      <c r="CT20" s="678"/>
      <c r="CU20" s="678"/>
      <c r="CV20" s="678"/>
      <c r="CW20" s="678"/>
      <c r="CX20" s="678"/>
      <c r="CY20" s="678"/>
      <c r="CZ20" s="678"/>
      <c r="DA20" s="678"/>
      <c r="DB20" s="678"/>
      <c r="DC20" s="678"/>
      <c r="DD20" s="678"/>
      <c r="DE20" s="678"/>
      <c r="DF20" s="678"/>
      <c r="DG20" s="678"/>
      <c r="DH20" s="678"/>
      <c r="DI20" s="678"/>
      <c r="DJ20" s="678"/>
      <c r="DK20" s="678"/>
      <c r="DL20" s="678"/>
      <c r="DM20" s="678"/>
      <c r="DN20" s="678"/>
      <c r="DO20" s="678"/>
      <c r="DP20" s="678"/>
    </row>
    <row r="21" spans="1:120" ht="3" customHeight="1" x14ac:dyDescent="0.25">
      <c r="A21" s="2982"/>
      <c r="B21" s="2953"/>
      <c r="C21" s="679"/>
      <c r="D21" s="680"/>
      <c r="E21" s="680"/>
      <c r="F21" s="680"/>
      <c r="G21" s="680"/>
      <c r="H21" s="680"/>
      <c r="I21" s="678"/>
      <c r="J21" s="678"/>
      <c r="K21" s="678"/>
      <c r="L21" s="678"/>
      <c r="M21" s="678"/>
      <c r="N21" s="678"/>
      <c r="O21" s="681"/>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L21" s="678"/>
      <c r="DM21" s="678"/>
      <c r="DN21" s="678"/>
      <c r="DO21" s="678"/>
      <c r="DP21" s="678"/>
    </row>
    <row r="22" spans="1:120" ht="3" customHeight="1" x14ac:dyDescent="0.25">
      <c r="A22" s="2982"/>
      <c r="B22" s="2954"/>
      <c r="C22" s="679"/>
      <c r="D22" s="680"/>
      <c r="E22" s="680"/>
      <c r="F22" s="680"/>
      <c r="G22" s="680"/>
      <c r="H22" s="680"/>
      <c r="I22" s="678"/>
      <c r="J22" s="678"/>
      <c r="K22" s="678"/>
      <c r="L22" s="678"/>
      <c r="M22" s="678"/>
      <c r="N22" s="678"/>
      <c r="O22" s="681"/>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L22" s="678"/>
      <c r="DM22" s="678"/>
      <c r="DN22" s="678"/>
      <c r="DO22" s="678"/>
      <c r="DP22" s="678"/>
    </row>
    <row r="23" spans="1:120" ht="3" customHeight="1" x14ac:dyDescent="0.25">
      <c r="A23" s="2982"/>
      <c r="B23" s="2952">
        <v>95</v>
      </c>
      <c r="C23" s="679"/>
      <c r="D23" s="680"/>
      <c r="E23" s="680"/>
      <c r="F23" s="680"/>
      <c r="G23" s="680"/>
      <c r="H23" s="680"/>
      <c r="I23" s="678"/>
      <c r="J23" s="678"/>
      <c r="K23" s="678"/>
      <c r="L23" s="678"/>
      <c r="M23" s="678"/>
      <c r="N23" s="678"/>
      <c r="O23" s="681"/>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row>
    <row r="24" spans="1:120" ht="3" customHeight="1" x14ac:dyDescent="0.25">
      <c r="A24" s="2982"/>
      <c r="B24" s="2953"/>
      <c r="C24" s="679"/>
      <c r="D24" s="680"/>
      <c r="E24" s="680"/>
      <c r="F24" s="680"/>
      <c r="G24" s="680"/>
      <c r="H24" s="680"/>
      <c r="I24" s="678"/>
      <c r="J24" s="678"/>
      <c r="K24" s="678"/>
      <c r="L24" s="678"/>
      <c r="M24" s="678"/>
      <c r="N24" s="678"/>
      <c r="O24" s="681"/>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row>
    <row r="25" spans="1:120" ht="3" customHeight="1" x14ac:dyDescent="0.25">
      <c r="A25" s="2982"/>
      <c r="B25" s="2953"/>
      <c r="C25" s="679"/>
      <c r="D25" s="680"/>
      <c r="E25" s="680"/>
      <c r="F25" s="680"/>
      <c r="G25" s="680"/>
      <c r="H25" s="680"/>
      <c r="I25" s="678"/>
      <c r="J25" s="678"/>
      <c r="K25" s="678"/>
      <c r="L25" s="678"/>
      <c r="M25" s="678"/>
      <c r="N25" s="678"/>
      <c r="O25" s="681"/>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row>
    <row r="26" spans="1:120" ht="3" customHeight="1" x14ac:dyDescent="0.25">
      <c r="A26" s="2982"/>
      <c r="B26" s="2953"/>
      <c r="C26" s="679"/>
      <c r="D26" s="680"/>
      <c r="E26" s="680"/>
      <c r="F26" s="680"/>
      <c r="G26" s="680"/>
      <c r="H26" s="680"/>
      <c r="I26" s="678"/>
      <c r="J26" s="678"/>
      <c r="K26" s="678"/>
      <c r="L26" s="678"/>
      <c r="M26" s="678"/>
      <c r="N26" s="678"/>
      <c r="O26" s="681"/>
      <c r="P26" s="678"/>
      <c r="Q26" s="678"/>
      <c r="R26" s="678"/>
      <c r="S26" s="678"/>
      <c r="T26" s="678"/>
      <c r="U26" s="678"/>
      <c r="V26" s="678"/>
      <c r="W26" s="678"/>
      <c r="X26" s="683"/>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81"/>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row>
    <row r="27" spans="1:120" ht="3" customHeight="1" x14ac:dyDescent="0.25">
      <c r="A27" s="2982"/>
      <c r="B27" s="2954"/>
      <c r="C27" s="679"/>
      <c r="D27" s="680"/>
      <c r="E27" s="680"/>
      <c r="F27" s="680"/>
      <c r="G27" s="680"/>
      <c r="H27" s="680"/>
      <c r="I27" s="678"/>
      <c r="J27" s="678"/>
      <c r="K27" s="678"/>
      <c r="L27" s="678"/>
      <c r="M27" s="678"/>
      <c r="N27" s="678"/>
      <c r="O27" s="678"/>
      <c r="P27" s="650"/>
      <c r="Q27" s="650"/>
      <c r="R27" s="650"/>
      <c r="S27" s="650"/>
      <c r="T27" s="650"/>
      <c r="U27" s="650"/>
      <c r="V27" s="650"/>
      <c r="W27" s="650"/>
      <c r="X27" s="653"/>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650"/>
      <c r="AW27" s="650"/>
      <c r="AX27" s="650"/>
      <c r="AY27" s="650"/>
      <c r="AZ27" s="650"/>
      <c r="BA27" s="650"/>
      <c r="BB27" s="650"/>
      <c r="BC27" s="650"/>
      <c r="BD27" s="650"/>
      <c r="BE27" s="650"/>
      <c r="BF27" s="650"/>
      <c r="BG27" s="650"/>
      <c r="BH27" s="650"/>
      <c r="BI27" s="650"/>
      <c r="BJ27" s="650"/>
      <c r="BK27" s="650"/>
      <c r="BL27" s="650"/>
      <c r="BM27" s="650"/>
      <c r="BN27" s="650"/>
      <c r="BO27" s="650"/>
      <c r="BP27" s="650"/>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1"/>
      <c r="CQ27" s="650"/>
      <c r="CR27" s="650"/>
      <c r="CS27" s="650"/>
      <c r="CT27" s="650"/>
      <c r="CU27" s="650"/>
      <c r="CV27" s="650"/>
      <c r="CW27" s="650"/>
      <c r="CX27" s="650"/>
      <c r="CY27" s="650"/>
      <c r="CZ27" s="650"/>
      <c r="DA27" s="650"/>
      <c r="DB27" s="651"/>
      <c r="DC27" s="678"/>
      <c r="DD27" s="678"/>
      <c r="DE27" s="678"/>
      <c r="DF27" s="678"/>
      <c r="DG27" s="678"/>
      <c r="DH27" s="678"/>
      <c r="DI27" s="678"/>
      <c r="DJ27" s="678"/>
      <c r="DK27" s="678"/>
      <c r="DL27" s="678"/>
      <c r="DM27" s="678"/>
      <c r="DN27" s="678"/>
      <c r="DO27" s="678"/>
      <c r="DP27" s="678"/>
    </row>
    <row r="28" spans="1:120" ht="3" customHeight="1" x14ac:dyDescent="0.25">
      <c r="A28" s="2982"/>
      <c r="B28" s="2952">
        <v>90</v>
      </c>
      <c r="C28" s="679"/>
      <c r="D28" s="680"/>
      <c r="E28" s="680"/>
      <c r="F28" s="680"/>
      <c r="G28" s="680"/>
      <c r="H28" s="680"/>
      <c r="I28" s="678"/>
      <c r="J28" s="678"/>
      <c r="K28" s="678"/>
      <c r="L28" s="678"/>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81"/>
      <c r="DC28" s="678"/>
      <c r="DD28" s="678"/>
      <c r="DE28" s="678"/>
      <c r="DF28" s="678"/>
      <c r="DG28" s="678"/>
      <c r="DH28" s="678"/>
      <c r="DI28" s="678"/>
      <c r="DJ28" s="678"/>
      <c r="DK28" s="678"/>
      <c r="DL28" s="678"/>
      <c r="DM28" s="678"/>
      <c r="DN28" s="678"/>
      <c r="DO28" s="678"/>
      <c r="DP28" s="678"/>
    </row>
    <row r="29" spans="1:120" ht="3" customHeight="1" x14ac:dyDescent="0.25">
      <c r="A29" s="2982"/>
      <c r="B29" s="2953"/>
      <c r="C29" s="679"/>
      <c r="D29" s="680"/>
      <c r="E29" s="680"/>
      <c r="F29" s="680"/>
      <c r="G29" s="680"/>
      <c r="H29" s="680"/>
      <c r="I29" s="678"/>
      <c r="J29" s="678"/>
      <c r="K29" s="678"/>
      <c r="L29" s="6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81"/>
      <c r="DC29" s="678"/>
      <c r="DD29" s="678"/>
      <c r="DE29" s="678"/>
      <c r="DF29" s="678"/>
      <c r="DG29" s="678"/>
      <c r="DH29" s="678"/>
      <c r="DI29" s="678"/>
      <c r="DJ29" s="678"/>
      <c r="DK29" s="678"/>
      <c r="DL29" s="678"/>
      <c r="DM29" s="678"/>
      <c r="DN29" s="678"/>
      <c r="DO29" s="678"/>
      <c r="DP29" s="678"/>
    </row>
    <row r="30" spans="1:120" ht="3" customHeight="1" x14ac:dyDescent="0.25">
      <c r="A30" s="2982"/>
      <c r="B30" s="2953"/>
      <c r="C30" s="679"/>
      <c r="D30" s="680"/>
      <c r="E30" s="680"/>
      <c r="F30" s="680"/>
      <c r="G30" s="680"/>
      <c r="H30" s="680"/>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81"/>
      <c r="DC30" s="678"/>
      <c r="DD30" s="678"/>
      <c r="DE30" s="678"/>
      <c r="DF30" s="678"/>
      <c r="DG30" s="678"/>
      <c r="DH30" s="678"/>
      <c r="DI30" s="678"/>
      <c r="DJ30" s="678"/>
      <c r="DK30" s="678"/>
      <c r="DL30" s="678"/>
      <c r="DM30" s="678"/>
      <c r="DN30" s="678"/>
      <c r="DO30" s="678"/>
      <c r="DP30" s="678"/>
    </row>
    <row r="31" spans="1:120" ht="3" customHeight="1" x14ac:dyDescent="0.25">
      <c r="A31" s="2982"/>
      <c r="B31" s="2953"/>
      <c r="C31" s="679"/>
      <c r="D31" s="680"/>
      <c r="E31" s="680"/>
      <c r="F31" s="680"/>
      <c r="G31" s="680"/>
      <c r="H31" s="680"/>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81"/>
      <c r="DC31" s="678"/>
      <c r="DD31" s="678"/>
      <c r="DE31" s="678"/>
      <c r="DF31" s="678"/>
      <c r="DG31" s="678"/>
      <c r="DH31" s="678"/>
      <c r="DI31" s="678"/>
      <c r="DJ31" s="678"/>
      <c r="DK31" s="678"/>
      <c r="DL31" s="678"/>
      <c r="DM31" s="678"/>
      <c r="DN31" s="678"/>
      <c r="DO31" s="678"/>
      <c r="DP31" s="678"/>
    </row>
    <row r="32" spans="1:120" ht="3" customHeight="1" x14ac:dyDescent="0.25">
      <c r="A32" s="2982"/>
      <c r="B32" s="2954"/>
      <c r="C32" s="679"/>
      <c r="D32" s="680"/>
      <c r="E32" s="680"/>
      <c r="F32" s="680"/>
      <c r="G32" s="680"/>
      <c r="H32" s="680"/>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81"/>
      <c r="DC32" s="678"/>
      <c r="DD32" s="678"/>
      <c r="DE32" s="678"/>
      <c r="DF32" s="678"/>
      <c r="DG32" s="678"/>
      <c r="DH32" s="678"/>
      <c r="DI32" s="678"/>
      <c r="DJ32" s="678"/>
      <c r="DK32" s="678"/>
      <c r="DL32" s="678"/>
      <c r="DM32" s="678"/>
      <c r="DN32" s="678"/>
      <c r="DO32" s="678"/>
      <c r="DP32" s="678"/>
    </row>
    <row r="33" spans="1:120" ht="3" customHeight="1" x14ac:dyDescent="0.25">
      <c r="A33" s="2982"/>
      <c r="B33" s="2952">
        <v>85</v>
      </c>
      <c r="C33" s="679"/>
      <c r="D33" s="680"/>
      <c r="E33" s="680"/>
      <c r="F33" s="680"/>
      <c r="G33" s="680"/>
      <c r="H33" s="680"/>
      <c r="I33" s="678"/>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81"/>
      <c r="DC33" s="678"/>
      <c r="DD33" s="678"/>
      <c r="DE33" s="678"/>
      <c r="DF33" s="678"/>
      <c r="DG33" s="678"/>
      <c r="DH33" s="678"/>
      <c r="DI33" s="678"/>
      <c r="DJ33" s="678"/>
      <c r="DK33" s="678"/>
      <c r="DL33" s="678"/>
      <c r="DM33" s="678"/>
      <c r="DN33" s="678"/>
      <c r="DO33" s="678"/>
      <c r="DP33" s="678"/>
    </row>
    <row r="34" spans="1:120" ht="3" customHeight="1" x14ac:dyDescent="0.25">
      <c r="A34" s="2982"/>
      <c r="B34" s="2953"/>
      <c r="C34" s="679"/>
      <c r="D34" s="680"/>
      <c r="E34" s="680"/>
      <c r="F34" s="680"/>
      <c r="G34" s="680"/>
      <c r="H34" s="680"/>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81"/>
      <c r="DC34" s="678"/>
      <c r="DD34" s="678"/>
      <c r="DE34" s="678"/>
      <c r="DF34" s="678"/>
      <c r="DG34" s="678"/>
      <c r="DH34" s="678"/>
      <c r="DI34" s="678"/>
      <c r="DJ34" s="678"/>
      <c r="DK34" s="678"/>
      <c r="DL34" s="678"/>
      <c r="DM34" s="678"/>
      <c r="DN34" s="678"/>
      <c r="DO34" s="678"/>
      <c r="DP34" s="678"/>
    </row>
    <row r="35" spans="1:120" ht="3" customHeight="1" x14ac:dyDescent="0.25">
      <c r="A35" s="2982"/>
      <c r="B35" s="2953"/>
      <c r="C35" s="679"/>
      <c r="D35" s="680"/>
      <c r="E35" s="680"/>
      <c r="F35" s="680"/>
      <c r="G35" s="680"/>
      <c r="H35" s="680"/>
      <c r="I35" s="678"/>
      <c r="J35" s="678"/>
      <c r="K35" s="678"/>
      <c r="L35" s="678"/>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678"/>
      <c r="CB35" s="678"/>
      <c r="CC35" s="678"/>
      <c r="CD35" s="678"/>
      <c r="CE35" s="678"/>
      <c r="CF35" s="678"/>
      <c r="CG35" s="678"/>
      <c r="CH35" s="678"/>
      <c r="CI35" s="678"/>
      <c r="CJ35" s="678"/>
      <c r="CK35" s="678"/>
      <c r="CL35" s="678"/>
      <c r="CM35" s="678"/>
      <c r="CN35" s="678"/>
      <c r="CO35" s="678"/>
      <c r="CP35" s="678"/>
      <c r="CQ35" s="678"/>
      <c r="CR35" s="678"/>
      <c r="CS35" s="678"/>
      <c r="CT35" s="678"/>
      <c r="CU35" s="678"/>
      <c r="CV35" s="678"/>
      <c r="CW35" s="678"/>
      <c r="CX35" s="678"/>
      <c r="CY35" s="678"/>
      <c r="CZ35" s="678"/>
      <c r="DA35" s="678"/>
      <c r="DB35" s="681"/>
      <c r="DC35" s="678"/>
      <c r="DD35" s="678"/>
      <c r="DE35" s="678"/>
      <c r="DF35" s="678"/>
      <c r="DG35" s="678"/>
      <c r="DH35" s="678"/>
      <c r="DI35" s="678"/>
      <c r="DJ35" s="678"/>
      <c r="DK35" s="678"/>
      <c r="DL35" s="678"/>
      <c r="DM35" s="678"/>
      <c r="DN35" s="678"/>
      <c r="DO35" s="678"/>
      <c r="DP35" s="678"/>
    </row>
    <row r="36" spans="1:120" ht="3" customHeight="1" x14ac:dyDescent="0.25">
      <c r="A36" s="2982"/>
      <c r="B36" s="2953"/>
      <c r="C36" s="679"/>
      <c r="D36" s="680"/>
      <c r="E36" s="680"/>
      <c r="F36" s="680"/>
      <c r="G36" s="680"/>
      <c r="H36" s="680"/>
      <c r="I36" s="678"/>
      <c r="J36" s="678"/>
      <c r="K36" s="678"/>
      <c r="L36" s="678"/>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81"/>
      <c r="DC36" s="678"/>
      <c r="DD36" s="678"/>
      <c r="DE36" s="678"/>
      <c r="DF36" s="678"/>
      <c r="DG36" s="678"/>
      <c r="DH36" s="678"/>
      <c r="DI36" s="678"/>
      <c r="DJ36" s="678"/>
      <c r="DK36" s="678"/>
      <c r="DL36" s="678"/>
      <c r="DM36" s="678"/>
      <c r="DN36" s="678"/>
      <c r="DO36" s="678"/>
      <c r="DP36" s="678"/>
    </row>
    <row r="37" spans="1:120" ht="3" customHeight="1" x14ac:dyDescent="0.25">
      <c r="A37" s="2982"/>
      <c r="B37" s="2954"/>
      <c r="C37" s="679"/>
      <c r="D37" s="680"/>
      <c r="E37" s="680"/>
      <c r="F37" s="680"/>
      <c r="G37" s="680"/>
      <c r="H37" s="680"/>
      <c r="I37" s="678"/>
      <c r="J37" s="678"/>
      <c r="K37" s="678"/>
      <c r="L37" s="678"/>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678"/>
      <c r="CB37" s="678"/>
      <c r="CC37" s="678"/>
      <c r="CD37" s="678"/>
      <c r="CE37" s="678"/>
      <c r="CF37" s="678"/>
      <c r="CG37" s="678"/>
      <c r="CH37" s="678"/>
      <c r="CI37" s="678"/>
      <c r="CJ37" s="678"/>
      <c r="CK37" s="678"/>
      <c r="CL37" s="678"/>
      <c r="CM37" s="678"/>
      <c r="CN37" s="678"/>
      <c r="CO37" s="678"/>
      <c r="CP37" s="678"/>
      <c r="CQ37" s="678"/>
      <c r="CR37" s="678"/>
      <c r="CS37" s="678"/>
      <c r="CT37" s="678"/>
      <c r="CU37" s="678"/>
      <c r="CV37" s="678"/>
      <c r="CW37" s="678"/>
      <c r="CX37" s="678"/>
      <c r="CY37" s="678"/>
      <c r="CZ37" s="678"/>
      <c r="DA37" s="678"/>
      <c r="DB37" s="681"/>
      <c r="DC37" s="678"/>
      <c r="DD37" s="678"/>
      <c r="DE37" s="678"/>
      <c r="DF37" s="678"/>
      <c r="DG37" s="678"/>
      <c r="DH37" s="678"/>
      <c r="DI37" s="678"/>
      <c r="DJ37" s="678"/>
      <c r="DK37" s="678"/>
      <c r="DL37" s="678"/>
      <c r="DM37" s="678"/>
      <c r="DN37" s="678"/>
      <c r="DO37" s="678"/>
      <c r="DP37" s="678"/>
    </row>
    <row r="38" spans="1:120" ht="3" customHeight="1" x14ac:dyDescent="0.25">
      <c r="A38" s="2982"/>
      <c r="B38" s="2952">
        <v>80</v>
      </c>
      <c r="C38" s="679"/>
      <c r="D38" s="680"/>
      <c r="E38" s="680"/>
      <c r="F38" s="680"/>
      <c r="G38" s="680"/>
      <c r="H38" s="680"/>
      <c r="I38" s="678"/>
      <c r="J38" s="678"/>
      <c r="K38" s="678"/>
      <c r="L38" s="678"/>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678"/>
      <c r="CB38" s="678"/>
      <c r="CC38" s="678"/>
      <c r="CD38" s="678"/>
      <c r="CE38" s="678"/>
      <c r="CF38" s="678"/>
      <c r="CG38" s="678"/>
      <c r="CH38" s="678"/>
      <c r="CI38" s="678"/>
      <c r="CJ38" s="678"/>
      <c r="CK38" s="678"/>
      <c r="CL38" s="678"/>
      <c r="CM38" s="678"/>
      <c r="CN38" s="678"/>
      <c r="CO38" s="678"/>
      <c r="CP38" s="678"/>
      <c r="CQ38" s="678"/>
      <c r="CR38" s="678"/>
      <c r="CS38" s="678"/>
      <c r="CT38" s="678"/>
      <c r="CU38" s="678"/>
      <c r="CV38" s="678"/>
      <c r="CW38" s="678"/>
      <c r="CX38" s="678"/>
      <c r="CY38" s="678"/>
      <c r="CZ38" s="678"/>
      <c r="DA38" s="678"/>
      <c r="DB38" s="681"/>
      <c r="DC38" s="678"/>
      <c r="DD38" s="678"/>
      <c r="DE38" s="678"/>
      <c r="DF38" s="678"/>
      <c r="DG38" s="678"/>
      <c r="DH38" s="678"/>
      <c r="DI38" s="678"/>
      <c r="DJ38" s="678"/>
      <c r="DK38" s="682"/>
      <c r="DL38" s="681"/>
      <c r="DM38" s="678"/>
      <c r="DN38" s="678"/>
      <c r="DO38" s="678"/>
      <c r="DP38" s="678"/>
    </row>
    <row r="39" spans="1:120" ht="3" customHeight="1" x14ac:dyDescent="0.25">
      <c r="A39" s="2982"/>
      <c r="B39" s="2953"/>
      <c r="C39" s="679"/>
      <c r="D39" s="680"/>
      <c r="E39" s="680"/>
      <c r="F39" s="680"/>
      <c r="G39" s="680"/>
      <c r="H39" s="680"/>
      <c r="I39" s="678"/>
      <c r="J39" s="678"/>
      <c r="K39" s="678"/>
      <c r="L39" s="6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c r="CA39" s="678"/>
      <c r="CB39" s="678"/>
      <c r="CC39" s="678"/>
      <c r="CD39" s="678"/>
      <c r="CE39" s="678"/>
      <c r="CF39" s="678"/>
      <c r="CG39" s="678"/>
      <c r="CH39" s="678"/>
      <c r="CI39" s="678"/>
      <c r="CJ39" s="678"/>
      <c r="CK39" s="678"/>
      <c r="CL39" s="678"/>
      <c r="CM39" s="678"/>
      <c r="CN39" s="678"/>
      <c r="CO39" s="678"/>
      <c r="CP39" s="678"/>
      <c r="CQ39" s="678"/>
      <c r="CR39" s="678"/>
      <c r="CS39" s="678"/>
      <c r="CT39" s="678"/>
      <c r="CU39" s="678"/>
      <c r="CV39" s="678"/>
      <c r="CW39" s="678"/>
      <c r="CX39" s="678"/>
      <c r="CY39" s="678"/>
      <c r="CZ39" s="678"/>
      <c r="DA39" s="678"/>
      <c r="DB39" s="678"/>
      <c r="DC39" s="650"/>
      <c r="DD39" s="650"/>
      <c r="DE39" s="650"/>
      <c r="DF39" s="650"/>
      <c r="DG39" s="650"/>
      <c r="DH39" s="650"/>
      <c r="DI39" s="650"/>
      <c r="DJ39" s="650"/>
      <c r="DK39" s="650"/>
      <c r="DL39" s="651"/>
      <c r="DM39" s="650"/>
      <c r="DN39" s="651"/>
      <c r="DO39" s="683"/>
      <c r="DP39" s="678"/>
    </row>
    <row r="40" spans="1:120" ht="3" customHeight="1" x14ac:dyDescent="0.25">
      <c r="A40" s="2982"/>
      <c r="B40" s="2953"/>
      <c r="C40" s="679"/>
      <c r="D40" s="680"/>
      <c r="E40" s="680"/>
      <c r="F40" s="680"/>
      <c r="G40" s="680"/>
      <c r="H40" s="680"/>
      <c r="I40" s="678"/>
      <c r="J40" s="678"/>
      <c r="K40" s="678"/>
      <c r="L40" s="678"/>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81"/>
      <c r="DO40" s="683"/>
      <c r="DP40" s="678"/>
    </row>
    <row r="41" spans="1:120" ht="3" customHeight="1" x14ac:dyDescent="0.25">
      <c r="A41" s="2982"/>
      <c r="B41" s="2953"/>
      <c r="C41" s="679"/>
      <c r="D41" s="680"/>
      <c r="E41" s="680"/>
      <c r="F41" s="680"/>
      <c r="G41" s="680"/>
      <c r="H41" s="680"/>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78"/>
      <c r="DD41" s="678"/>
      <c r="DE41" s="678"/>
      <c r="DF41" s="678"/>
      <c r="DG41" s="678"/>
      <c r="DH41" s="678"/>
      <c r="DI41" s="678"/>
      <c r="DJ41" s="678"/>
      <c r="DK41" s="678"/>
      <c r="DL41" s="678"/>
      <c r="DM41" s="678"/>
      <c r="DN41" s="681"/>
      <c r="DO41" s="683"/>
      <c r="DP41" s="678"/>
    </row>
    <row r="42" spans="1:120" ht="3" customHeight="1" x14ac:dyDescent="0.25">
      <c r="A42" s="2982"/>
      <c r="B42" s="2954"/>
      <c r="C42" s="679"/>
      <c r="D42" s="680"/>
      <c r="E42" s="680"/>
      <c r="F42" s="680"/>
      <c r="G42" s="680"/>
      <c r="H42" s="680"/>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8"/>
      <c r="CH42" s="678"/>
      <c r="CI42" s="678"/>
      <c r="CJ42" s="678"/>
      <c r="CK42" s="678"/>
      <c r="CL42" s="678"/>
      <c r="CM42" s="678"/>
      <c r="CN42" s="678"/>
      <c r="CO42" s="678"/>
      <c r="CP42" s="678"/>
      <c r="CQ42" s="678"/>
      <c r="CR42" s="678"/>
      <c r="CS42" s="678"/>
      <c r="CT42" s="678"/>
      <c r="CU42" s="678"/>
      <c r="CV42" s="678"/>
      <c r="CW42" s="678"/>
      <c r="CX42" s="678"/>
      <c r="CY42" s="678"/>
      <c r="CZ42" s="678"/>
      <c r="DA42" s="678"/>
      <c r="DB42" s="678"/>
      <c r="DC42" s="678"/>
      <c r="DD42" s="678"/>
      <c r="DE42" s="678"/>
      <c r="DF42" s="678"/>
      <c r="DG42" s="678"/>
      <c r="DH42" s="678"/>
      <c r="DI42" s="678"/>
      <c r="DJ42" s="678"/>
      <c r="DK42" s="678"/>
      <c r="DL42" s="678"/>
      <c r="DM42" s="678"/>
      <c r="DN42" s="681"/>
      <c r="DO42" s="683"/>
      <c r="DP42" s="678"/>
    </row>
    <row r="43" spans="1:120" ht="3" customHeight="1" x14ac:dyDescent="0.25">
      <c r="A43" s="2982"/>
      <c r="B43" s="2952">
        <v>75</v>
      </c>
      <c r="C43" s="679"/>
      <c r="D43" s="680"/>
      <c r="E43" s="680"/>
      <c r="F43" s="680"/>
      <c r="G43" s="680"/>
      <c r="H43" s="680"/>
      <c r="I43" s="678"/>
      <c r="J43" s="678"/>
      <c r="K43" s="678"/>
      <c r="L43" s="6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c r="BO43" s="678"/>
      <c r="BP43" s="678"/>
      <c r="BQ43" s="678"/>
      <c r="BR43" s="678"/>
      <c r="BS43" s="678"/>
      <c r="BT43" s="678"/>
      <c r="BU43" s="678"/>
      <c r="BV43" s="678"/>
      <c r="BW43" s="678"/>
      <c r="BX43" s="678"/>
      <c r="BY43" s="678"/>
      <c r="BZ43" s="678"/>
      <c r="CA43" s="678"/>
      <c r="CB43" s="678"/>
      <c r="CC43" s="678"/>
      <c r="CD43" s="678"/>
      <c r="CE43" s="678"/>
      <c r="CF43" s="678"/>
      <c r="CG43" s="678"/>
      <c r="CH43" s="678"/>
      <c r="CI43" s="678"/>
      <c r="CJ43" s="678"/>
      <c r="CK43" s="678"/>
      <c r="CL43" s="678"/>
      <c r="CM43" s="678"/>
      <c r="CN43" s="678"/>
      <c r="CO43" s="678"/>
      <c r="CP43" s="678"/>
      <c r="CQ43" s="678"/>
      <c r="CR43" s="678"/>
      <c r="CS43" s="678"/>
      <c r="CT43" s="678"/>
      <c r="CU43" s="678"/>
      <c r="CV43" s="678"/>
      <c r="CW43" s="678"/>
      <c r="CX43" s="678"/>
      <c r="CY43" s="678"/>
      <c r="CZ43" s="678"/>
      <c r="DA43" s="678"/>
      <c r="DB43" s="678"/>
      <c r="DC43" s="678"/>
      <c r="DD43" s="678"/>
      <c r="DE43" s="678"/>
      <c r="DF43" s="678"/>
      <c r="DG43" s="678"/>
      <c r="DH43" s="678"/>
      <c r="DI43" s="678"/>
      <c r="DJ43" s="678"/>
      <c r="DK43" s="678"/>
      <c r="DL43" s="678"/>
      <c r="DM43" s="678"/>
      <c r="DN43" s="681"/>
      <c r="DO43" s="683"/>
      <c r="DP43" s="678"/>
    </row>
    <row r="44" spans="1:120" ht="3" customHeight="1" x14ac:dyDescent="0.25">
      <c r="A44" s="2982"/>
      <c r="B44" s="2953"/>
      <c r="C44" s="679"/>
      <c r="D44" s="680"/>
      <c r="E44" s="680"/>
      <c r="F44" s="680"/>
      <c r="G44" s="680"/>
      <c r="H44" s="680"/>
      <c r="I44" s="678"/>
      <c r="J44" s="678"/>
      <c r="K44" s="678"/>
      <c r="L44" s="678"/>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678"/>
      <c r="CB44" s="678"/>
      <c r="CC44" s="678"/>
      <c r="CD44" s="678"/>
      <c r="CE44" s="678"/>
      <c r="CF44" s="678"/>
      <c r="CG44" s="678"/>
      <c r="CH44" s="678"/>
      <c r="CI44" s="678"/>
      <c r="CJ44" s="678"/>
      <c r="CK44" s="678"/>
      <c r="CL44" s="678"/>
      <c r="CM44" s="678"/>
      <c r="CN44" s="678"/>
      <c r="CO44" s="678"/>
      <c r="CP44" s="678"/>
      <c r="CQ44" s="678"/>
      <c r="CR44" s="678"/>
      <c r="CS44" s="678"/>
      <c r="CT44" s="678"/>
      <c r="CU44" s="678"/>
      <c r="CV44" s="678"/>
      <c r="CW44" s="678"/>
      <c r="CX44" s="678"/>
      <c r="CY44" s="678"/>
      <c r="CZ44" s="678"/>
      <c r="DA44" s="678"/>
      <c r="DB44" s="678"/>
      <c r="DC44" s="678"/>
      <c r="DD44" s="678"/>
      <c r="DE44" s="678"/>
      <c r="DF44" s="678"/>
      <c r="DG44" s="678"/>
      <c r="DH44" s="678"/>
      <c r="DI44" s="678"/>
      <c r="DJ44" s="678"/>
      <c r="DK44" s="678"/>
      <c r="DL44" s="678"/>
      <c r="DM44" s="678"/>
      <c r="DN44" s="681"/>
      <c r="DO44" s="683"/>
      <c r="DP44" s="678"/>
    </row>
    <row r="45" spans="1:120" ht="3" customHeight="1" x14ac:dyDescent="0.25">
      <c r="A45" s="2982"/>
      <c r="B45" s="2953"/>
      <c r="C45" s="679"/>
      <c r="D45" s="680"/>
      <c r="E45" s="680"/>
      <c r="F45" s="680"/>
      <c r="G45" s="680"/>
      <c r="H45" s="680"/>
      <c r="I45" s="678"/>
      <c r="J45" s="678"/>
      <c r="K45" s="678"/>
      <c r="L45" s="678"/>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81"/>
      <c r="DO45" s="683"/>
      <c r="DP45" s="678"/>
    </row>
    <row r="46" spans="1:120" ht="3" customHeight="1" x14ac:dyDescent="0.25">
      <c r="A46" s="2982"/>
      <c r="B46" s="2953"/>
      <c r="C46" s="679"/>
      <c r="D46" s="680"/>
      <c r="E46" s="680"/>
      <c r="F46" s="680"/>
      <c r="G46" s="680"/>
      <c r="H46" s="680"/>
      <c r="I46" s="678"/>
      <c r="J46" s="678"/>
      <c r="K46" s="678"/>
      <c r="L46" s="678"/>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78"/>
      <c r="DD46" s="678"/>
      <c r="DE46" s="678"/>
      <c r="DF46" s="678"/>
      <c r="DG46" s="678"/>
      <c r="DH46" s="678"/>
      <c r="DI46" s="678"/>
      <c r="DJ46" s="678"/>
      <c r="DK46" s="678"/>
      <c r="DL46" s="678"/>
      <c r="DM46" s="678"/>
      <c r="DN46" s="681"/>
      <c r="DO46" s="683"/>
      <c r="DP46" s="678"/>
    </row>
    <row r="47" spans="1:120" ht="3" customHeight="1" x14ac:dyDescent="0.25">
      <c r="A47" s="2982"/>
      <c r="B47" s="2954"/>
      <c r="C47" s="679"/>
      <c r="D47" s="680"/>
      <c r="E47" s="680"/>
      <c r="F47" s="680"/>
      <c r="G47" s="680"/>
      <c r="H47" s="680"/>
      <c r="I47" s="678"/>
      <c r="J47" s="678"/>
      <c r="K47" s="678"/>
      <c r="L47" s="678"/>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A47" s="678"/>
      <c r="CB47" s="678"/>
      <c r="CC47" s="678"/>
      <c r="CD47" s="678"/>
      <c r="CE47" s="678"/>
      <c r="CF47" s="678"/>
      <c r="CG47" s="678"/>
      <c r="CH47" s="678"/>
      <c r="CI47" s="678"/>
      <c r="CJ47" s="678"/>
      <c r="CK47" s="678"/>
      <c r="CL47" s="678"/>
      <c r="CM47" s="678"/>
      <c r="CN47" s="678"/>
      <c r="CO47" s="678"/>
      <c r="CP47" s="678"/>
      <c r="CQ47" s="678"/>
      <c r="CR47" s="678"/>
      <c r="CS47" s="678"/>
      <c r="CT47" s="678"/>
      <c r="CU47" s="678"/>
      <c r="CV47" s="678"/>
      <c r="CW47" s="678"/>
      <c r="CX47" s="678"/>
      <c r="CY47" s="678"/>
      <c r="CZ47" s="678"/>
      <c r="DA47" s="678"/>
      <c r="DB47" s="678"/>
      <c r="DC47" s="678"/>
      <c r="DD47" s="678"/>
      <c r="DE47" s="678"/>
      <c r="DF47" s="678"/>
      <c r="DG47" s="678"/>
      <c r="DH47" s="678"/>
      <c r="DI47" s="678"/>
      <c r="DJ47" s="678"/>
      <c r="DK47" s="678"/>
      <c r="DL47" s="678"/>
      <c r="DM47" s="678"/>
      <c r="DN47" s="681"/>
      <c r="DO47" s="683"/>
      <c r="DP47" s="678"/>
    </row>
    <row r="48" spans="1:120" ht="3" customHeight="1" x14ac:dyDescent="0.25">
      <c r="A48" s="2982"/>
      <c r="B48" s="2952">
        <v>70</v>
      </c>
      <c r="C48" s="679"/>
      <c r="D48" s="680"/>
      <c r="E48" s="680"/>
      <c r="F48" s="680"/>
      <c r="G48" s="680"/>
      <c r="H48" s="680"/>
      <c r="I48" s="678"/>
      <c r="J48" s="678"/>
      <c r="K48" s="678"/>
      <c r="L48" s="678"/>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78"/>
      <c r="DD48" s="678"/>
      <c r="DE48" s="678"/>
      <c r="DF48" s="678"/>
      <c r="DG48" s="678"/>
      <c r="DH48" s="678"/>
      <c r="DI48" s="678"/>
      <c r="DJ48" s="678"/>
      <c r="DK48" s="678"/>
      <c r="DL48" s="678"/>
      <c r="DM48" s="678"/>
      <c r="DN48" s="681"/>
      <c r="DO48" s="683"/>
      <c r="DP48" s="678"/>
    </row>
    <row r="49" spans="1:133" ht="3" customHeight="1" x14ac:dyDescent="0.25">
      <c r="A49" s="2982"/>
      <c r="B49" s="2953"/>
      <c r="C49" s="679"/>
      <c r="D49" s="680"/>
      <c r="E49" s="680"/>
      <c r="F49" s="680"/>
      <c r="G49" s="680"/>
      <c r="H49" s="680"/>
      <c r="I49" s="678"/>
      <c r="J49" s="678"/>
      <c r="K49" s="678"/>
      <c r="L49" s="6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c r="CA49" s="678"/>
      <c r="CB49" s="678"/>
      <c r="CC49" s="678"/>
      <c r="CD49" s="678"/>
      <c r="CE49" s="678"/>
      <c r="CF49" s="678"/>
      <c r="CG49" s="678"/>
      <c r="CH49" s="678"/>
      <c r="CI49" s="678"/>
      <c r="CJ49" s="678"/>
      <c r="CK49" s="678"/>
      <c r="CL49" s="678"/>
      <c r="CM49" s="678"/>
      <c r="CN49" s="678"/>
      <c r="CO49" s="678"/>
      <c r="CP49" s="678"/>
      <c r="CQ49" s="678"/>
      <c r="CR49" s="678"/>
      <c r="CS49" s="678"/>
      <c r="CT49" s="678"/>
      <c r="CU49" s="678"/>
      <c r="CV49" s="678"/>
      <c r="CW49" s="678"/>
      <c r="CX49" s="678"/>
      <c r="CY49" s="678"/>
      <c r="CZ49" s="678"/>
      <c r="DA49" s="678"/>
      <c r="DB49" s="678"/>
      <c r="DC49" s="678"/>
      <c r="DD49" s="678"/>
      <c r="DE49" s="678"/>
      <c r="DF49" s="678"/>
      <c r="DG49" s="678"/>
      <c r="DH49" s="678"/>
      <c r="DI49" s="678"/>
      <c r="DJ49" s="678"/>
      <c r="DK49" s="678"/>
      <c r="DL49" s="678"/>
      <c r="DM49" s="678"/>
      <c r="DN49" s="681"/>
      <c r="DO49" s="683"/>
      <c r="DP49" s="678"/>
    </row>
    <row r="50" spans="1:133" ht="3" customHeight="1" x14ac:dyDescent="0.25">
      <c r="A50" s="2982"/>
      <c r="B50" s="2953"/>
      <c r="C50" s="679"/>
      <c r="D50" s="680"/>
      <c r="E50" s="680"/>
      <c r="F50" s="680"/>
      <c r="G50" s="680"/>
      <c r="H50" s="680"/>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78"/>
      <c r="DD50" s="678"/>
      <c r="DE50" s="678"/>
      <c r="DF50" s="678"/>
      <c r="DG50" s="678"/>
      <c r="DH50" s="678"/>
      <c r="DI50" s="678"/>
      <c r="DJ50" s="678"/>
      <c r="DK50" s="678"/>
      <c r="DL50" s="678"/>
      <c r="DM50" s="678"/>
      <c r="DN50" s="681"/>
      <c r="DO50" s="683"/>
      <c r="DP50" s="678"/>
      <c r="DQ50" s="690"/>
      <c r="DR50" s="667"/>
      <c r="DS50" s="667"/>
    </row>
    <row r="51" spans="1:133" ht="3" customHeight="1" x14ac:dyDescent="0.25">
      <c r="A51" s="2982"/>
      <c r="B51" s="2953"/>
      <c r="C51" s="679"/>
      <c r="D51" s="680"/>
      <c r="E51" s="680"/>
      <c r="F51" s="680"/>
      <c r="G51" s="680"/>
      <c r="H51" s="680"/>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A51" s="678"/>
      <c r="CB51" s="678"/>
      <c r="CC51" s="678"/>
      <c r="CD51" s="678"/>
      <c r="CE51" s="678"/>
      <c r="CF51" s="678"/>
      <c r="CG51" s="678"/>
      <c r="CH51" s="678"/>
      <c r="CI51" s="678"/>
      <c r="CJ51" s="678"/>
      <c r="CK51" s="678"/>
      <c r="CL51" s="678"/>
      <c r="CM51" s="678"/>
      <c r="CN51" s="678"/>
      <c r="CO51" s="678"/>
      <c r="CP51" s="678"/>
      <c r="CQ51" s="678"/>
      <c r="CR51" s="678"/>
      <c r="CS51" s="678"/>
      <c r="CT51" s="678"/>
      <c r="CU51" s="678"/>
      <c r="CV51" s="678"/>
      <c r="CW51" s="678"/>
      <c r="CX51" s="678"/>
      <c r="CY51" s="678"/>
      <c r="CZ51" s="678"/>
      <c r="DA51" s="678"/>
      <c r="DB51" s="678"/>
      <c r="DC51" s="678"/>
      <c r="DD51" s="678"/>
      <c r="DE51" s="678"/>
      <c r="DF51" s="678"/>
      <c r="DG51" s="678"/>
      <c r="DH51" s="678"/>
      <c r="DI51" s="678"/>
      <c r="DJ51" s="678"/>
      <c r="DK51" s="678"/>
      <c r="DL51" s="678"/>
      <c r="DM51" s="678"/>
      <c r="DN51" s="681"/>
      <c r="DO51" s="684"/>
      <c r="DP51" s="684"/>
      <c r="DQ51" s="647"/>
      <c r="DR51" s="645"/>
      <c r="DS51" s="645"/>
      <c r="DT51" s="687"/>
      <c r="DW51" s="687"/>
    </row>
    <row r="52" spans="1:133" ht="3" customHeight="1" x14ac:dyDescent="0.25">
      <c r="A52" s="2982"/>
      <c r="B52" s="2954"/>
      <c r="C52" s="679"/>
      <c r="D52" s="680"/>
      <c r="E52" s="680"/>
      <c r="F52" s="680"/>
      <c r="G52" s="680"/>
      <c r="H52" s="680"/>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678"/>
      <c r="DE52" s="678"/>
      <c r="DF52" s="678"/>
      <c r="DG52" s="678"/>
      <c r="DH52" s="678"/>
      <c r="DI52" s="678"/>
      <c r="DJ52" s="678"/>
      <c r="DK52" s="678"/>
      <c r="DL52" s="678"/>
      <c r="DM52" s="678"/>
      <c r="DN52" s="678"/>
      <c r="DO52" s="678"/>
      <c r="DP52" s="683"/>
      <c r="DQ52" s="690"/>
      <c r="DR52" s="646"/>
      <c r="DS52" s="646"/>
      <c r="DT52" s="660"/>
      <c r="DU52" s="655"/>
      <c r="DV52" s="655"/>
      <c r="DW52" s="660"/>
      <c r="DX52" s="655"/>
      <c r="DY52" s="655"/>
      <c r="DZ52" s="655"/>
      <c r="EA52" s="655"/>
      <c r="EB52" s="655"/>
      <c r="EC52" s="655"/>
    </row>
    <row r="53" spans="1:133" ht="3" customHeight="1" x14ac:dyDescent="0.25">
      <c r="A53" s="2982"/>
      <c r="B53" s="2952">
        <v>65</v>
      </c>
      <c r="C53" s="679"/>
      <c r="D53" s="680"/>
      <c r="E53" s="680"/>
      <c r="F53" s="680"/>
      <c r="G53" s="680"/>
      <c r="H53" s="680"/>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78"/>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678"/>
      <c r="DF53" s="678"/>
      <c r="DG53" s="678"/>
      <c r="DH53" s="678"/>
      <c r="DI53" s="678"/>
      <c r="DJ53" s="678"/>
      <c r="DK53" s="678"/>
      <c r="DL53" s="678"/>
      <c r="DM53" s="678"/>
      <c r="DN53" s="678"/>
      <c r="DO53" s="678"/>
      <c r="DP53" s="678"/>
      <c r="DQ53" s="690"/>
    </row>
    <row r="54" spans="1:133" ht="3" customHeight="1" x14ac:dyDescent="0.25">
      <c r="A54" s="2982"/>
      <c r="B54" s="2953"/>
      <c r="C54" s="679"/>
      <c r="D54" s="680"/>
      <c r="E54" s="680"/>
      <c r="F54" s="680"/>
      <c r="G54" s="680"/>
      <c r="H54" s="680"/>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row>
    <row r="55" spans="1:133" ht="3" customHeight="1" x14ac:dyDescent="0.25">
      <c r="A55" s="2982"/>
      <c r="B55" s="2953"/>
      <c r="C55" s="679"/>
      <c r="D55" s="680"/>
      <c r="E55" s="680"/>
      <c r="F55" s="680"/>
      <c r="G55" s="680"/>
      <c r="H55" s="680"/>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78"/>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678"/>
      <c r="DF55" s="678"/>
      <c r="DG55" s="678"/>
      <c r="DH55" s="678"/>
      <c r="DI55" s="678"/>
      <c r="DJ55" s="678"/>
      <c r="DK55" s="678"/>
      <c r="DL55" s="678"/>
      <c r="DM55" s="678"/>
      <c r="DN55" s="678"/>
      <c r="DO55" s="678"/>
      <c r="DP55" s="678"/>
    </row>
    <row r="56" spans="1:133" ht="3" customHeight="1" x14ac:dyDescent="0.25">
      <c r="A56" s="2982"/>
      <c r="B56" s="2953"/>
      <c r="C56" s="679"/>
      <c r="D56" s="680"/>
      <c r="E56" s="680"/>
      <c r="F56" s="680"/>
      <c r="G56" s="680"/>
      <c r="H56" s="680"/>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678"/>
      <c r="DF56" s="678"/>
      <c r="DG56" s="678"/>
      <c r="DH56" s="678"/>
      <c r="DI56" s="678"/>
      <c r="DJ56" s="678"/>
      <c r="DK56" s="678"/>
      <c r="DL56" s="678"/>
      <c r="DM56" s="678"/>
      <c r="DN56" s="678"/>
      <c r="DO56" s="678"/>
      <c r="DP56" s="678"/>
    </row>
    <row r="57" spans="1:133" ht="3" customHeight="1" x14ac:dyDescent="0.25">
      <c r="A57" s="2982"/>
      <c r="B57" s="2954"/>
      <c r="C57" s="679"/>
      <c r="D57" s="680"/>
      <c r="E57" s="680"/>
      <c r="F57" s="680"/>
      <c r="G57" s="680"/>
      <c r="H57" s="680"/>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678"/>
      <c r="BV57" s="678"/>
      <c r="BW57" s="678"/>
      <c r="BX57" s="678"/>
      <c r="BY57" s="678"/>
      <c r="BZ57" s="678"/>
      <c r="CA57" s="678"/>
      <c r="CB57" s="678"/>
      <c r="CC57" s="678"/>
      <c r="CD57" s="678"/>
      <c r="CE57" s="678"/>
      <c r="CF57" s="678"/>
      <c r="CG57" s="678"/>
      <c r="CH57" s="678"/>
      <c r="CI57" s="678"/>
      <c r="CJ57" s="678"/>
      <c r="CK57" s="678"/>
      <c r="CL57" s="678"/>
      <c r="CM57" s="678"/>
      <c r="CN57" s="678"/>
      <c r="CO57" s="678"/>
      <c r="CP57" s="678"/>
      <c r="CQ57" s="678"/>
      <c r="CR57" s="678"/>
      <c r="CS57" s="678"/>
      <c r="CT57" s="678"/>
      <c r="CU57" s="678"/>
      <c r="CV57" s="678"/>
      <c r="CW57" s="678"/>
      <c r="CX57" s="678"/>
      <c r="CY57" s="678"/>
      <c r="CZ57" s="678"/>
      <c r="DA57" s="678"/>
      <c r="DB57" s="678"/>
      <c r="DC57" s="678"/>
      <c r="DD57" s="678"/>
      <c r="DE57" s="678"/>
      <c r="DF57" s="678"/>
      <c r="DG57" s="678"/>
      <c r="DH57" s="678"/>
      <c r="DI57" s="678"/>
      <c r="DJ57" s="678"/>
      <c r="DK57" s="678"/>
      <c r="DL57" s="678"/>
      <c r="DM57" s="678"/>
      <c r="DN57" s="678"/>
      <c r="DO57" s="678"/>
      <c r="DP57" s="678"/>
    </row>
    <row r="58" spans="1:133" ht="3" customHeight="1" x14ac:dyDescent="0.25">
      <c r="A58" s="2982"/>
      <c r="B58" s="2952">
        <v>60</v>
      </c>
      <c r="C58" s="679"/>
      <c r="D58" s="680"/>
      <c r="E58" s="680"/>
      <c r="F58" s="680"/>
      <c r="G58" s="680"/>
      <c r="H58" s="680"/>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78"/>
      <c r="DD58" s="678"/>
      <c r="DE58" s="678"/>
      <c r="DF58" s="678"/>
      <c r="DG58" s="678"/>
      <c r="DH58" s="678"/>
      <c r="DI58" s="678"/>
      <c r="DJ58" s="678"/>
      <c r="DK58" s="678"/>
      <c r="DL58" s="678"/>
      <c r="DM58" s="678"/>
      <c r="DN58" s="678"/>
      <c r="DO58" s="678"/>
      <c r="DP58" s="678"/>
    </row>
    <row r="59" spans="1:133" ht="3" customHeight="1" x14ac:dyDescent="0.25">
      <c r="A59" s="2982"/>
      <c r="B59" s="2953"/>
      <c r="C59" s="679"/>
      <c r="D59" s="680"/>
      <c r="E59" s="680"/>
      <c r="F59" s="680"/>
      <c r="G59" s="680"/>
      <c r="H59" s="680"/>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c r="CG59" s="678"/>
      <c r="CH59" s="678"/>
      <c r="CI59" s="678"/>
      <c r="CJ59" s="678"/>
      <c r="CK59" s="678"/>
      <c r="CL59" s="678"/>
      <c r="CM59" s="678"/>
      <c r="CN59" s="678"/>
      <c r="CO59" s="678"/>
      <c r="CP59" s="678"/>
      <c r="CQ59" s="678"/>
      <c r="CR59" s="678"/>
      <c r="CS59" s="678"/>
      <c r="CT59" s="678"/>
      <c r="CU59" s="678"/>
      <c r="CV59" s="678"/>
      <c r="CW59" s="678"/>
      <c r="CX59" s="678"/>
      <c r="CY59" s="678"/>
      <c r="CZ59" s="678"/>
      <c r="DA59" s="678"/>
      <c r="DB59" s="678"/>
      <c r="DC59" s="678"/>
      <c r="DD59" s="678"/>
      <c r="DE59" s="678"/>
      <c r="DF59" s="678"/>
      <c r="DG59" s="678"/>
      <c r="DH59" s="678"/>
      <c r="DI59" s="678"/>
      <c r="DJ59" s="678"/>
      <c r="DK59" s="678"/>
      <c r="DL59" s="678"/>
      <c r="DM59" s="678"/>
      <c r="DN59" s="678"/>
      <c r="DO59" s="678"/>
      <c r="DP59" s="678"/>
    </row>
    <row r="60" spans="1:133" ht="3" customHeight="1" x14ac:dyDescent="0.25">
      <c r="A60" s="2982"/>
      <c r="B60" s="2953"/>
      <c r="C60" s="679"/>
      <c r="D60" s="680"/>
      <c r="E60" s="680"/>
      <c r="F60" s="680"/>
      <c r="G60" s="680"/>
      <c r="H60" s="680"/>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row>
    <row r="61" spans="1:133" ht="3" customHeight="1" x14ac:dyDescent="0.25">
      <c r="A61" s="2982"/>
      <c r="B61" s="2953"/>
      <c r="C61" s="679"/>
      <c r="D61" s="680"/>
      <c r="E61" s="680"/>
      <c r="F61" s="680"/>
      <c r="G61" s="680"/>
      <c r="H61" s="680"/>
      <c r="I61" s="678"/>
      <c r="J61" s="678"/>
      <c r="K61" s="678"/>
      <c r="L61" s="678"/>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row>
    <row r="62" spans="1:133" ht="3" customHeight="1" x14ac:dyDescent="0.25">
      <c r="A62" s="2982"/>
      <c r="B62" s="2954"/>
      <c r="C62" s="679"/>
      <c r="D62" s="680"/>
      <c r="E62" s="680"/>
      <c r="F62" s="680"/>
      <c r="G62" s="680"/>
      <c r="H62" s="680"/>
      <c r="I62" s="678"/>
      <c r="J62" s="678"/>
      <c r="K62" s="678"/>
      <c r="L62" s="678"/>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8"/>
      <c r="AZ62" s="678"/>
      <c r="BA62" s="678"/>
      <c r="BB62" s="678"/>
      <c r="BC62" s="678"/>
      <c r="BD62" s="678"/>
      <c r="BE62" s="678"/>
      <c r="BF62" s="678"/>
      <c r="BG62" s="678"/>
      <c r="BH62" s="678"/>
      <c r="BI62" s="678"/>
      <c r="BJ62" s="678"/>
      <c r="BK62" s="678"/>
      <c r="BL62" s="678"/>
      <c r="BM62" s="678"/>
      <c r="BN62" s="678"/>
      <c r="BO62" s="678"/>
      <c r="BP62" s="678"/>
      <c r="BQ62" s="678"/>
      <c r="BR62" s="678"/>
      <c r="BS62" s="678"/>
      <c r="BT62" s="678"/>
      <c r="BU62" s="678"/>
      <c r="BV62" s="678"/>
      <c r="BW62" s="678"/>
      <c r="BX62" s="678"/>
      <c r="BY62" s="678"/>
      <c r="BZ62" s="678"/>
      <c r="CA62" s="678"/>
      <c r="CB62" s="678"/>
      <c r="CC62" s="678"/>
      <c r="CD62" s="678"/>
      <c r="CE62" s="678"/>
      <c r="CF62" s="678"/>
      <c r="CG62" s="678"/>
      <c r="CH62" s="678"/>
      <c r="CI62" s="678"/>
      <c r="CJ62" s="678"/>
      <c r="CK62" s="678"/>
      <c r="CL62" s="678"/>
      <c r="CM62" s="678"/>
      <c r="CN62" s="678"/>
      <c r="CO62" s="678"/>
      <c r="CP62" s="678"/>
      <c r="CQ62" s="678"/>
      <c r="CR62" s="678"/>
      <c r="CS62" s="678"/>
      <c r="CT62" s="678"/>
      <c r="CU62" s="678"/>
      <c r="CV62" s="678"/>
      <c r="CW62" s="678"/>
      <c r="CX62" s="678"/>
      <c r="CY62" s="678"/>
      <c r="CZ62" s="678"/>
      <c r="DA62" s="678"/>
      <c r="DB62" s="678"/>
      <c r="DC62" s="678"/>
      <c r="DD62" s="678"/>
      <c r="DE62" s="678"/>
      <c r="DF62" s="678"/>
      <c r="DG62" s="678"/>
      <c r="DH62" s="678"/>
      <c r="DI62" s="678"/>
      <c r="DJ62" s="678"/>
      <c r="DK62" s="678"/>
      <c r="DL62" s="678"/>
      <c r="DM62" s="678"/>
      <c r="DN62" s="678"/>
      <c r="DO62" s="678"/>
      <c r="DP62" s="678"/>
    </row>
    <row r="63" spans="1:133" ht="3" customHeight="1" x14ac:dyDescent="0.25">
      <c r="A63" s="2982"/>
      <c r="B63" s="2952">
        <v>55</v>
      </c>
      <c r="C63" s="679"/>
      <c r="D63" s="680"/>
      <c r="E63" s="680"/>
      <c r="F63" s="680"/>
      <c r="G63" s="680"/>
      <c r="H63" s="680"/>
      <c r="I63" s="678"/>
      <c r="J63" s="678"/>
      <c r="K63" s="678"/>
      <c r="L63" s="678"/>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8"/>
      <c r="AZ63" s="678"/>
      <c r="BA63" s="678"/>
      <c r="BB63" s="678"/>
      <c r="BC63" s="678"/>
      <c r="BD63" s="678"/>
      <c r="BE63" s="678"/>
      <c r="BF63" s="678"/>
      <c r="BG63" s="678"/>
      <c r="BH63" s="678"/>
      <c r="BI63" s="678"/>
      <c r="BJ63" s="678"/>
      <c r="BK63" s="678"/>
      <c r="BL63" s="678"/>
      <c r="BM63" s="678"/>
      <c r="BN63" s="678"/>
      <c r="BO63" s="678"/>
      <c r="BP63" s="678"/>
      <c r="BQ63" s="678"/>
      <c r="BR63" s="678"/>
      <c r="BS63" s="678"/>
      <c r="BT63" s="678"/>
      <c r="BU63" s="678"/>
      <c r="BV63" s="678"/>
      <c r="BW63" s="678"/>
      <c r="BX63" s="678"/>
      <c r="BY63" s="678"/>
      <c r="BZ63" s="678"/>
      <c r="CA63" s="678"/>
      <c r="CB63" s="678"/>
      <c r="CC63" s="678"/>
      <c r="CD63" s="678"/>
      <c r="CE63" s="678"/>
      <c r="CF63" s="678"/>
      <c r="CG63" s="678"/>
      <c r="CH63" s="678"/>
      <c r="CI63" s="678"/>
      <c r="CJ63" s="678"/>
      <c r="CK63" s="678"/>
      <c r="CL63" s="678"/>
      <c r="CM63" s="678"/>
      <c r="CN63" s="678"/>
      <c r="CO63" s="678"/>
      <c r="CP63" s="678"/>
      <c r="CQ63" s="678"/>
      <c r="CR63" s="678"/>
      <c r="CS63" s="678"/>
      <c r="CT63" s="678"/>
      <c r="CU63" s="678"/>
      <c r="CV63" s="678"/>
      <c r="CW63" s="678"/>
      <c r="CX63" s="678"/>
      <c r="CY63" s="678"/>
      <c r="CZ63" s="678"/>
      <c r="DA63" s="678"/>
      <c r="DB63" s="678"/>
      <c r="DC63" s="678"/>
      <c r="DD63" s="678"/>
      <c r="DE63" s="678"/>
      <c r="DF63" s="678"/>
      <c r="DG63" s="678"/>
      <c r="DH63" s="678"/>
      <c r="DI63" s="678"/>
      <c r="DJ63" s="678"/>
      <c r="DK63" s="678"/>
      <c r="DL63" s="678"/>
      <c r="DM63" s="678"/>
      <c r="DN63" s="678"/>
      <c r="DO63" s="678"/>
      <c r="DP63" s="678"/>
    </row>
    <row r="64" spans="1:133" ht="3" customHeight="1" x14ac:dyDescent="0.25">
      <c r="A64" s="2982"/>
      <c r="B64" s="2953"/>
      <c r="C64" s="679"/>
      <c r="D64" s="680"/>
      <c r="E64" s="680"/>
      <c r="F64" s="680"/>
      <c r="G64" s="680"/>
      <c r="H64" s="680"/>
      <c r="I64" s="678"/>
      <c r="J64" s="678"/>
      <c r="K64" s="678"/>
      <c r="L64" s="678"/>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A64" s="678"/>
      <c r="CB64" s="678"/>
      <c r="CC64" s="678"/>
      <c r="CD64" s="678"/>
      <c r="CE64" s="678"/>
      <c r="CF64" s="678"/>
      <c r="CG64" s="678"/>
      <c r="CH64" s="678"/>
      <c r="CI64" s="678"/>
      <c r="CJ64" s="678"/>
      <c r="CK64" s="678"/>
      <c r="CL64" s="678"/>
      <c r="CM64" s="678"/>
      <c r="CN64" s="678"/>
      <c r="CO64" s="678"/>
      <c r="CP64" s="678"/>
      <c r="CQ64" s="678"/>
      <c r="CR64" s="678"/>
      <c r="CS64" s="678"/>
      <c r="CT64" s="678"/>
      <c r="CU64" s="678"/>
      <c r="CV64" s="678"/>
      <c r="CW64" s="678"/>
      <c r="CX64" s="678"/>
      <c r="CY64" s="678"/>
      <c r="CZ64" s="678"/>
      <c r="DA64" s="678"/>
      <c r="DB64" s="678"/>
      <c r="DC64" s="678"/>
      <c r="DD64" s="678"/>
      <c r="DE64" s="678"/>
      <c r="DF64" s="678"/>
      <c r="DG64" s="678"/>
      <c r="DH64" s="678"/>
      <c r="DI64" s="678"/>
      <c r="DJ64" s="678"/>
      <c r="DK64" s="678"/>
      <c r="DL64" s="678"/>
      <c r="DM64" s="678"/>
      <c r="DN64" s="678"/>
      <c r="DO64" s="678"/>
      <c r="DP64" s="678"/>
    </row>
    <row r="65" spans="1:120" ht="3" customHeight="1" x14ac:dyDescent="0.25">
      <c r="A65" s="2982"/>
      <c r="B65" s="2953"/>
      <c r="C65" s="679"/>
      <c r="D65" s="680"/>
      <c r="E65" s="680"/>
      <c r="F65" s="680"/>
      <c r="G65" s="680"/>
      <c r="H65" s="680"/>
      <c r="I65" s="678"/>
      <c r="J65" s="678"/>
      <c r="K65" s="678"/>
      <c r="L65" s="678"/>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678"/>
      <c r="AZ65" s="678"/>
      <c r="BA65" s="678"/>
      <c r="BB65" s="678"/>
      <c r="BC65" s="678"/>
      <c r="BD65" s="678"/>
      <c r="BE65" s="678"/>
      <c r="BF65" s="678"/>
      <c r="BG65" s="678"/>
      <c r="BH65" s="678"/>
      <c r="BI65" s="678"/>
      <c r="BJ65" s="678"/>
      <c r="BK65" s="678"/>
      <c r="BL65" s="678"/>
      <c r="BM65" s="678"/>
      <c r="BN65" s="678"/>
      <c r="BO65" s="678"/>
      <c r="BP65" s="678"/>
      <c r="BQ65" s="678"/>
      <c r="BR65" s="678"/>
      <c r="BS65" s="678"/>
      <c r="BT65" s="678"/>
      <c r="BU65" s="678"/>
      <c r="BV65" s="678"/>
      <c r="BW65" s="678"/>
      <c r="BX65" s="678"/>
      <c r="BY65" s="678"/>
      <c r="BZ65" s="678"/>
      <c r="CA65" s="678"/>
      <c r="CB65" s="678"/>
      <c r="CC65" s="678"/>
      <c r="CD65" s="678"/>
      <c r="CE65" s="678"/>
      <c r="CF65" s="678"/>
      <c r="CG65" s="678"/>
      <c r="CH65" s="678"/>
      <c r="CI65" s="678"/>
      <c r="CJ65" s="678"/>
      <c r="CK65" s="678"/>
      <c r="CL65" s="678"/>
      <c r="CM65" s="678"/>
      <c r="CN65" s="678"/>
      <c r="CO65" s="678"/>
      <c r="CP65" s="678"/>
      <c r="CQ65" s="678"/>
      <c r="CR65" s="678"/>
      <c r="CS65" s="678"/>
      <c r="CT65" s="678"/>
      <c r="CU65" s="678"/>
      <c r="CV65" s="678"/>
      <c r="CW65" s="678"/>
      <c r="CX65" s="678"/>
      <c r="CY65" s="678"/>
      <c r="CZ65" s="678"/>
      <c r="DA65" s="678"/>
      <c r="DB65" s="678"/>
      <c r="DC65" s="678"/>
      <c r="DD65" s="678"/>
      <c r="DE65" s="678"/>
      <c r="DF65" s="678"/>
      <c r="DG65" s="678"/>
      <c r="DH65" s="678"/>
      <c r="DI65" s="678"/>
      <c r="DJ65" s="678"/>
      <c r="DK65" s="678"/>
      <c r="DL65" s="678"/>
      <c r="DM65" s="678"/>
      <c r="DN65" s="678"/>
      <c r="DO65" s="678"/>
      <c r="DP65" s="678"/>
    </row>
    <row r="66" spans="1:120" ht="3" customHeight="1" x14ac:dyDescent="0.25">
      <c r="A66" s="2982"/>
      <c r="B66" s="2953"/>
      <c r="C66" s="679"/>
      <c r="D66" s="680"/>
      <c r="E66" s="680"/>
      <c r="F66" s="680"/>
      <c r="G66" s="680"/>
      <c r="H66" s="680"/>
      <c r="I66" s="678"/>
      <c r="J66" s="678"/>
      <c r="K66" s="678"/>
      <c r="L66" s="678"/>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c r="DB66" s="678"/>
      <c r="DC66" s="678"/>
      <c r="DD66" s="678"/>
      <c r="DE66" s="678"/>
      <c r="DF66" s="678"/>
      <c r="DG66" s="678"/>
      <c r="DH66" s="678"/>
      <c r="DI66" s="678"/>
      <c r="DJ66" s="678"/>
      <c r="DK66" s="678"/>
      <c r="DL66" s="678"/>
      <c r="DM66" s="678"/>
      <c r="DN66" s="678"/>
      <c r="DO66" s="678"/>
      <c r="DP66" s="678"/>
    </row>
    <row r="67" spans="1:120" ht="3" customHeight="1" x14ac:dyDescent="0.25">
      <c r="A67" s="2982"/>
      <c r="B67" s="2954"/>
      <c r="C67" s="679"/>
      <c r="D67" s="680"/>
      <c r="E67" s="680"/>
      <c r="F67" s="680"/>
      <c r="G67" s="680"/>
      <c r="H67" s="680"/>
      <c r="I67" s="678"/>
      <c r="J67" s="678"/>
      <c r="K67" s="678"/>
      <c r="L67" s="678"/>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78"/>
      <c r="CH67" s="678"/>
      <c r="CI67" s="678"/>
      <c r="CJ67" s="678"/>
      <c r="CK67" s="678"/>
      <c r="CL67" s="678"/>
      <c r="CM67" s="678"/>
      <c r="CN67" s="678"/>
      <c r="CO67" s="678"/>
      <c r="CP67" s="678"/>
      <c r="CQ67" s="678"/>
      <c r="CR67" s="678"/>
      <c r="CS67" s="678"/>
      <c r="CT67" s="678"/>
      <c r="CU67" s="678"/>
      <c r="CV67" s="678"/>
      <c r="CW67" s="678"/>
      <c r="CX67" s="678"/>
      <c r="CY67" s="678"/>
      <c r="CZ67" s="678"/>
      <c r="DA67" s="678"/>
      <c r="DB67" s="678"/>
      <c r="DC67" s="678"/>
      <c r="DD67" s="678"/>
      <c r="DE67" s="678"/>
      <c r="DF67" s="678"/>
      <c r="DG67" s="678"/>
      <c r="DH67" s="678"/>
      <c r="DI67" s="678"/>
      <c r="DJ67" s="678"/>
      <c r="DK67" s="678"/>
      <c r="DL67" s="678"/>
      <c r="DM67" s="678"/>
      <c r="DN67" s="678"/>
      <c r="DO67" s="678"/>
      <c r="DP67" s="678"/>
    </row>
    <row r="68" spans="1:120" ht="3" customHeight="1" x14ac:dyDescent="0.25">
      <c r="A68" s="2982"/>
      <c r="B68" s="2952">
        <v>50</v>
      </c>
      <c r="C68" s="679"/>
      <c r="D68" s="680"/>
      <c r="E68" s="680"/>
      <c r="F68" s="680"/>
      <c r="G68" s="680"/>
      <c r="H68" s="680"/>
      <c r="I68" s="678"/>
      <c r="J68" s="678"/>
      <c r="K68" s="678"/>
      <c r="L68" s="678"/>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678"/>
      <c r="AP68" s="678"/>
      <c r="AQ68" s="678"/>
      <c r="AR68" s="678"/>
      <c r="AS68" s="678"/>
      <c r="AT68" s="678"/>
      <c r="AU68" s="678"/>
      <c r="AV68" s="678"/>
      <c r="AW68" s="678"/>
      <c r="AX68" s="678"/>
      <c r="AY68" s="678"/>
      <c r="AZ68" s="678"/>
      <c r="BA68" s="678"/>
      <c r="BB68" s="678"/>
      <c r="BC68" s="678"/>
      <c r="BD68" s="678"/>
      <c r="BE68" s="678"/>
      <c r="BF68" s="678"/>
      <c r="BG68" s="678"/>
      <c r="BH68" s="678"/>
      <c r="BI68" s="678"/>
      <c r="BJ68" s="678"/>
      <c r="BK68" s="678"/>
      <c r="BL68" s="678"/>
      <c r="BM68" s="678"/>
      <c r="BN68" s="678"/>
      <c r="BO68" s="678"/>
      <c r="BP68" s="678"/>
      <c r="BQ68" s="678"/>
      <c r="BR68" s="678"/>
      <c r="BS68" s="678"/>
      <c r="BT68" s="678"/>
      <c r="BU68" s="678"/>
      <c r="BV68" s="678"/>
      <c r="BW68" s="678"/>
      <c r="BX68" s="678"/>
      <c r="BY68" s="678"/>
      <c r="BZ68" s="678"/>
      <c r="CA68" s="678"/>
      <c r="CB68" s="678"/>
      <c r="CC68" s="678"/>
      <c r="CD68" s="678"/>
      <c r="CE68" s="678"/>
      <c r="CF68" s="678"/>
      <c r="CG68" s="678"/>
      <c r="CH68" s="678"/>
      <c r="CI68" s="678"/>
      <c r="CJ68" s="678"/>
      <c r="CK68" s="678"/>
      <c r="CL68" s="678"/>
      <c r="CM68" s="678"/>
      <c r="CN68" s="678"/>
      <c r="CO68" s="678"/>
      <c r="CP68" s="678"/>
      <c r="CQ68" s="678"/>
      <c r="CR68" s="678"/>
      <c r="CS68" s="678"/>
      <c r="CT68" s="678"/>
      <c r="CU68" s="678"/>
      <c r="CV68" s="678"/>
      <c r="CW68" s="678"/>
      <c r="CX68" s="678"/>
      <c r="CY68" s="678"/>
      <c r="CZ68" s="678"/>
      <c r="DA68" s="678"/>
      <c r="DB68" s="678"/>
      <c r="DC68" s="678"/>
      <c r="DD68" s="678"/>
      <c r="DE68" s="678"/>
      <c r="DF68" s="678"/>
      <c r="DG68" s="678"/>
      <c r="DH68" s="678"/>
      <c r="DI68" s="678"/>
      <c r="DJ68" s="678"/>
      <c r="DK68" s="678"/>
      <c r="DL68" s="678"/>
      <c r="DM68" s="678"/>
      <c r="DN68" s="678"/>
      <c r="DO68" s="678"/>
      <c r="DP68" s="678"/>
    </row>
    <row r="69" spans="1:120" ht="3" customHeight="1" x14ac:dyDescent="0.25">
      <c r="A69" s="2982"/>
      <c r="B69" s="2953"/>
      <c r="C69" s="679"/>
      <c r="D69" s="680"/>
      <c r="E69" s="680"/>
      <c r="F69" s="680"/>
      <c r="G69" s="680"/>
      <c r="H69" s="680"/>
      <c r="I69" s="678"/>
      <c r="J69" s="678"/>
      <c r="K69" s="678"/>
      <c r="L69" s="678"/>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678"/>
      <c r="AP69" s="678"/>
      <c r="AQ69" s="678"/>
      <c r="AR69" s="678"/>
      <c r="AS69" s="678"/>
      <c r="AT69" s="678"/>
      <c r="AU69" s="678"/>
      <c r="AV69" s="678"/>
      <c r="AW69" s="678"/>
      <c r="AX69" s="678"/>
      <c r="AY69" s="678"/>
      <c r="AZ69" s="678"/>
      <c r="BA69" s="678"/>
      <c r="BB69" s="678"/>
      <c r="BC69" s="678"/>
      <c r="BD69" s="678"/>
      <c r="BE69" s="678"/>
      <c r="BF69" s="678"/>
      <c r="BG69" s="678"/>
      <c r="BH69" s="678"/>
      <c r="BI69" s="678"/>
      <c r="BJ69" s="678"/>
      <c r="BK69" s="678"/>
      <c r="BL69" s="678"/>
      <c r="BM69" s="678"/>
      <c r="BN69" s="678"/>
      <c r="BO69" s="678"/>
      <c r="BP69" s="678"/>
      <c r="BQ69" s="678"/>
      <c r="BR69" s="678"/>
      <c r="BS69" s="678"/>
      <c r="BT69" s="678"/>
      <c r="BU69" s="678"/>
      <c r="BV69" s="678"/>
      <c r="BW69" s="678"/>
      <c r="BX69" s="678"/>
      <c r="BY69" s="678"/>
      <c r="BZ69" s="678"/>
      <c r="CA69" s="678"/>
      <c r="CB69" s="678"/>
      <c r="CC69" s="678"/>
      <c r="CD69" s="678"/>
      <c r="CE69" s="678"/>
      <c r="CF69" s="678"/>
      <c r="CG69" s="678"/>
      <c r="CH69" s="678"/>
      <c r="CI69" s="678"/>
      <c r="CJ69" s="678"/>
      <c r="CK69" s="678"/>
      <c r="CL69" s="678"/>
      <c r="CM69" s="678"/>
      <c r="CN69" s="678"/>
      <c r="CO69" s="678"/>
      <c r="CP69" s="678"/>
      <c r="CQ69" s="678"/>
      <c r="CR69" s="678"/>
      <c r="CS69" s="678"/>
      <c r="CT69" s="678"/>
      <c r="CU69" s="678"/>
      <c r="CV69" s="678"/>
      <c r="CW69" s="678"/>
      <c r="CX69" s="678"/>
      <c r="CY69" s="678"/>
      <c r="CZ69" s="678"/>
      <c r="DA69" s="678"/>
      <c r="DB69" s="678"/>
      <c r="DC69" s="678"/>
      <c r="DD69" s="678"/>
      <c r="DE69" s="678"/>
      <c r="DF69" s="678"/>
      <c r="DG69" s="678"/>
      <c r="DH69" s="678"/>
      <c r="DI69" s="678"/>
      <c r="DJ69" s="678"/>
      <c r="DK69" s="678"/>
      <c r="DL69" s="678"/>
      <c r="DM69" s="678"/>
      <c r="DN69" s="678"/>
      <c r="DO69" s="678"/>
      <c r="DP69" s="678"/>
    </row>
    <row r="70" spans="1:120" ht="3" customHeight="1" x14ac:dyDescent="0.25">
      <c r="A70" s="2982"/>
      <c r="B70" s="2953"/>
      <c r="C70" s="679"/>
      <c r="D70" s="680"/>
      <c r="E70" s="680"/>
      <c r="F70" s="680"/>
      <c r="G70" s="680"/>
      <c r="H70" s="680"/>
      <c r="I70" s="678"/>
      <c r="J70" s="678"/>
      <c r="K70" s="678"/>
      <c r="L70" s="678"/>
      <c r="M70" s="678"/>
      <c r="N70" s="678"/>
      <c r="O70" s="678"/>
      <c r="P70" s="678"/>
      <c r="Q70" s="678"/>
      <c r="R70" s="678"/>
      <c r="S70" s="678"/>
      <c r="T70" s="678"/>
      <c r="U70" s="678"/>
      <c r="V70" s="678"/>
      <c r="W70" s="678"/>
      <c r="X70" s="678"/>
      <c r="Y70" s="678"/>
      <c r="Z70" s="678"/>
      <c r="AA70" s="678"/>
      <c r="AB70" s="678"/>
      <c r="AC70" s="678"/>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78"/>
      <c r="CH70" s="678"/>
      <c r="CI70" s="678"/>
      <c r="CJ70" s="678"/>
      <c r="CK70" s="678"/>
      <c r="CL70" s="678"/>
      <c r="CM70" s="678"/>
      <c r="CN70" s="678"/>
      <c r="CO70" s="678"/>
      <c r="CP70" s="678"/>
      <c r="CQ70" s="678"/>
      <c r="CR70" s="678"/>
      <c r="CS70" s="678"/>
      <c r="CT70" s="678"/>
      <c r="CU70" s="678"/>
      <c r="CV70" s="678"/>
      <c r="CW70" s="678"/>
      <c r="CX70" s="678"/>
      <c r="CY70" s="678"/>
      <c r="CZ70" s="678"/>
      <c r="DA70" s="678"/>
      <c r="DB70" s="678"/>
      <c r="DC70" s="678"/>
      <c r="DD70" s="678"/>
      <c r="DE70" s="678"/>
      <c r="DF70" s="678"/>
      <c r="DG70" s="678"/>
      <c r="DH70" s="678"/>
      <c r="DI70" s="678"/>
      <c r="DJ70" s="678"/>
      <c r="DK70" s="678"/>
      <c r="DL70" s="678"/>
      <c r="DM70" s="678"/>
      <c r="DN70" s="678"/>
      <c r="DO70" s="678"/>
      <c r="DP70" s="678"/>
    </row>
    <row r="71" spans="1:120" ht="3" customHeight="1" x14ac:dyDescent="0.25">
      <c r="A71" s="2982"/>
      <c r="B71" s="2953"/>
      <c r="C71" s="679"/>
      <c r="D71" s="680"/>
      <c r="E71" s="680"/>
      <c r="F71" s="680"/>
      <c r="G71" s="680"/>
      <c r="H71" s="680"/>
      <c r="I71" s="678"/>
      <c r="J71" s="678"/>
      <c r="K71" s="678"/>
      <c r="L71" s="678"/>
      <c r="M71" s="678"/>
      <c r="N71" s="678"/>
      <c r="O71" s="678"/>
      <c r="P71" s="678"/>
      <c r="Q71" s="678"/>
      <c r="R71" s="678"/>
      <c r="S71" s="678"/>
      <c r="T71" s="678"/>
      <c r="U71" s="678"/>
      <c r="V71" s="678"/>
      <c r="W71" s="678"/>
      <c r="X71" s="678"/>
      <c r="Y71" s="678"/>
      <c r="Z71" s="678"/>
      <c r="AA71" s="678"/>
      <c r="AB71" s="678"/>
      <c r="AC71" s="678"/>
      <c r="AD71" s="678"/>
      <c r="AE71" s="678"/>
      <c r="AF71" s="678"/>
      <c r="AG71" s="678"/>
      <c r="AH71" s="678"/>
      <c r="AI71" s="678"/>
      <c r="AJ71" s="678"/>
      <c r="AK71" s="678"/>
      <c r="AL71" s="678"/>
      <c r="AM71" s="678"/>
      <c r="AN71" s="678"/>
      <c r="AO71" s="678"/>
      <c r="AP71" s="678"/>
      <c r="AQ71" s="678"/>
      <c r="AR71" s="678"/>
      <c r="AS71" s="678"/>
      <c r="AT71" s="678"/>
      <c r="AU71" s="678"/>
      <c r="AV71" s="678"/>
      <c r="AW71" s="678"/>
      <c r="AX71" s="678"/>
      <c r="AY71" s="678"/>
      <c r="AZ71" s="678"/>
      <c r="BA71" s="678"/>
      <c r="BB71" s="678"/>
      <c r="BC71" s="678"/>
      <c r="BD71" s="678"/>
      <c r="BE71" s="678"/>
      <c r="BF71" s="678"/>
      <c r="BG71" s="678"/>
      <c r="BH71" s="678"/>
      <c r="BI71" s="678"/>
      <c r="BJ71" s="678"/>
      <c r="BK71" s="678"/>
      <c r="BL71" s="678"/>
      <c r="BM71" s="678"/>
      <c r="BN71" s="678"/>
      <c r="BO71" s="678"/>
      <c r="BP71" s="678"/>
      <c r="BQ71" s="678"/>
      <c r="BR71" s="678"/>
      <c r="BS71" s="678"/>
      <c r="BT71" s="678"/>
      <c r="BU71" s="678"/>
      <c r="BV71" s="678"/>
      <c r="BW71" s="678"/>
      <c r="BX71" s="678"/>
      <c r="BY71" s="678"/>
      <c r="BZ71" s="678"/>
      <c r="CA71" s="678"/>
      <c r="CB71" s="678"/>
      <c r="CC71" s="678"/>
      <c r="CD71" s="678"/>
      <c r="CE71" s="678"/>
      <c r="CF71" s="678"/>
      <c r="CG71" s="678"/>
      <c r="CH71" s="678"/>
      <c r="CI71" s="678"/>
      <c r="CJ71" s="678"/>
      <c r="CK71" s="678"/>
      <c r="CL71" s="678"/>
      <c r="CM71" s="678"/>
      <c r="CN71" s="678"/>
      <c r="CO71" s="678"/>
      <c r="CP71" s="678"/>
      <c r="CQ71" s="678"/>
      <c r="CR71" s="678"/>
      <c r="CS71" s="678"/>
      <c r="CT71" s="678"/>
      <c r="CU71" s="678"/>
      <c r="CV71" s="678"/>
      <c r="CW71" s="678"/>
      <c r="CX71" s="678"/>
      <c r="CY71" s="678"/>
      <c r="CZ71" s="678"/>
      <c r="DA71" s="678"/>
      <c r="DB71" s="678"/>
      <c r="DC71" s="678"/>
      <c r="DD71" s="678"/>
      <c r="DE71" s="678"/>
      <c r="DF71" s="678"/>
      <c r="DG71" s="678"/>
      <c r="DH71" s="678"/>
      <c r="DI71" s="678"/>
      <c r="DJ71" s="678"/>
      <c r="DK71" s="678"/>
      <c r="DL71" s="678"/>
      <c r="DM71" s="678"/>
      <c r="DN71" s="678"/>
      <c r="DO71" s="678"/>
      <c r="DP71" s="678"/>
    </row>
    <row r="72" spans="1:120" ht="3" customHeight="1" x14ac:dyDescent="0.25">
      <c r="A72" s="2982"/>
      <c r="B72" s="2954"/>
      <c r="C72" s="679"/>
      <c r="D72" s="680"/>
      <c r="E72" s="680"/>
      <c r="F72" s="680"/>
      <c r="G72" s="680"/>
      <c r="H72" s="680"/>
      <c r="I72" s="678"/>
      <c r="J72" s="678"/>
      <c r="K72" s="678"/>
      <c r="L72" s="678"/>
      <c r="M72" s="678"/>
      <c r="N72" s="678"/>
      <c r="O72" s="678"/>
      <c r="P72" s="678"/>
      <c r="Q72" s="678"/>
      <c r="R72" s="678"/>
      <c r="S72" s="678"/>
      <c r="T72" s="678"/>
      <c r="U72" s="678"/>
      <c r="V72" s="678"/>
      <c r="W72" s="678"/>
      <c r="X72" s="678"/>
      <c r="Y72" s="678"/>
      <c r="Z72" s="678"/>
      <c r="AA72" s="678"/>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c r="AZ72" s="678"/>
      <c r="BA72" s="678"/>
      <c r="BB72" s="678"/>
      <c r="BC72" s="678"/>
      <c r="BD72" s="678"/>
      <c r="BE72" s="678"/>
      <c r="BF72" s="678"/>
      <c r="BG72" s="678"/>
      <c r="BH72" s="678"/>
      <c r="BI72" s="678"/>
      <c r="BJ72" s="678"/>
      <c r="BK72" s="678"/>
      <c r="BL72" s="678"/>
      <c r="BM72" s="678"/>
      <c r="BN72" s="678"/>
      <c r="BO72" s="678"/>
      <c r="BP72" s="678"/>
      <c r="BQ72" s="678"/>
      <c r="BR72" s="678"/>
      <c r="BS72" s="678"/>
      <c r="BT72" s="678"/>
      <c r="BU72" s="678"/>
      <c r="BV72" s="678"/>
      <c r="BW72" s="678"/>
      <c r="BX72" s="678"/>
      <c r="BY72" s="678"/>
      <c r="BZ72" s="678"/>
      <c r="CA72" s="678"/>
      <c r="CB72" s="678"/>
      <c r="CC72" s="678"/>
      <c r="CD72" s="678"/>
      <c r="CE72" s="678"/>
      <c r="CF72" s="678"/>
      <c r="CG72" s="678"/>
      <c r="CH72" s="678"/>
      <c r="CI72" s="678"/>
      <c r="CJ72" s="678"/>
      <c r="CK72" s="678"/>
      <c r="CL72" s="678"/>
      <c r="CM72" s="678"/>
      <c r="CN72" s="678"/>
      <c r="CO72" s="678"/>
      <c r="CP72" s="678"/>
      <c r="CQ72" s="678"/>
      <c r="CR72" s="678"/>
      <c r="CS72" s="678"/>
      <c r="CT72" s="678"/>
      <c r="CU72" s="678"/>
      <c r="CV72" s="678"/>
      <c r="CW72" s="678"/>
      <c r="CX72" s="678"/>
      <c r="CY72" s="678"/>
      <c r="CZ72" s="678"/>
      <c r="DA72" s="678"/>
      <c r="DB72" s="678"/>
      <c r="DC72" s="678"/>
      <c r="DD72" s="678"/>
      <c r="DE72" s="678"/>
      <c r="DF72" s="678"/>
      <c r="DG72" s="678"/>
      <c r="DH72" s="678"/>
      <c r="DI72" s="678"/>
      <c r="DJ72" s="678"/>
      <c r="DK72" s="678"/>
      <c r="DL72" s="678"/>
      <c r="DM72" s="678"/>
      <c r="DN72" s="678"/>
      <c r="DO72" s="678"/>
      <c r="DP72" s="678"/>
    </row>
    <row r="73" spans="1:120" ht="3" customHeight="1" x14ac:dyDescent="0.25">
      <c r="A73" s="2982"/>
      <c r="B73" s="2952">
        <v>45</v>
      </c>
      <c r="C73" s="679"/>
      <c r="D73" s="680"/>
      <c r="E73" s="680"/>
      <c r="F73" s="680"/>
      <c r="G73" s="680"/>
      <c r="H73" s="680"/>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678"/>
      <c r="CG73" s="678"/>
      <c r="CH73" s="678"/>
      <c r="CI73" s="678"/>
      <c r="CJ73" s="678"/>
      <c r="CK73" s="678"/>
      <c r="CL73" s="678"/>
      <c r="CM73" s="678"/>
      <c r="CN73" s="678"/>
      <c r="CO73" s="678"/>
      <c r="CP73" s="678"/>
      <c r="CQ73" s="678"/>
      <c r="CR73" s="678"/>
      <c r="CS73" s="678"/>
      <c r="CT73" s="678"/>
      <c r="CU73" s="678"/>
      <c r="CV73" s="678"/>
      <c r="CW73" s="678"/>
      <c r="CX73" s="678"/>
      <c r="CY73" s="678"/>
      <c r="CZ73" s="678"/>
      <c r="DA73" s="678"/>
      <c r="DB73" s="678"/>
      <c r="DC73" s="678"/>
      <c r="DD73" s="678"/>
      <c r="DE73" s="678"/>
      <c r="DF73" s="678"/>
      <c r="DG73" s="678"/>
      <c r="DH73" s="678"/>
      <c r="DI73" s="678"/>
      <c r="DJ73" s="678"/>
      <c r="DK73" s="678"/>
      <c r="DL73" s="678"/>
      <c r="DM73" s="678"/>
      <c r="DN73" s="678"/>
      <c r="DO73" s="678"/>
      <c r="DP73" s="678"/>
    </row>
    <row r="74" spans="1:120" ht="3" customHeight="1" x14ac:dyDescent="0.25">
      <c r="A74" s="2982"/>
      <c r="B74" s="2953"/>
      <c r="C74" s="679"/>
      <c r="D74" s="680"/>
      <c r="E74" s="680"/>
      <c r="F74" s="680"/>
      <c r="G74" s="680"/>
      <c r="H74" s="680"/>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678"/>
      <c r="CB74" s="678"/>
      <c r="CC74" s="678"/>
      <c r="CD74" s="678"/>
      <c r="CE74" s="678"/>
      <c r="CF74" s="678"/>
      <c r="CG74" s="678"/>
      <c r="CH74" s="678"/>
      <c r="CI74" s="678"/>
      <c r="CJ74" s="678"/>
      <c r="CK74" s="678"/>
      <c r="CL74" s="678"/>
      <c r="CM74" s="678"/>
      <c r="CN74" s="678"/>
      <c r="CO74" s="678"/>
      <c r="CP74" s="678"/>
      <c r="CQ74" s="678"/>
      <c r="CR74" s="678"/>
      <c r="CS74" s="678"/>
      <c r="CT74" s="678"/>
      <c r="CU74" s="678"/>
      <c r="CV74" s="678"/>
      <c r="CW74" s="678"/>
      <c r="CX74" s="678"/>
      <c r="CY74" s="678"/>
      <c r="CZ74" s="678"/>
      <c r="DA74" s="678"/>
      <c r="DB74" s="678"/>
      <c r="DC74" s="678"/>
      <c r="DD74" s="678"/>
      <c r="DE74" s="678"/>
      <c r="DF74" s="678"/>
      <c r="DG74" s="678"/>
      <c r="DH74" s="678"/>
      <c r="DI74" s="678"/>
      <c r="DJ74" s="678"/>
      <c r="DK74" s="678"/>
      <c r="DL74" s="678"/>
      <c r="DM74" s="678"/>
      <c r="DN74" s="678"/>
      <c r="DO74" s="678"/>
      <c r="DP74" s="678"/>
    </row>
    <row r="75" spans="1:120" ht="3" customHeight="1" x14ac:dyDescent="0.25">
      <c r="A75" s="2982"/>
      <c r="B75" s="2953"/>
      <c r="C75" s="679"/>
      <c r="D75" s="680"/>
      <c r="E75" s="680"/>
      <c r="F75" s="680"/>
      <c r="G75" s="680"/>
      <c r="H75" s="680"/>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78"/>
      <c r="AH75" s="67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c r="BO75" s="678"/>
      <c r="BP75" s="678"/>
      <c r="BQ75" s="678"/>
      <c r="BR75" s="678"/>
      <c r="BS75" s="678"/>
      <c r="BT75" s="678"/>
      <c r="BU75" s="678"/>
      <c r="BV75" s="678"/>
      <c r="BW75" s="678"/>
      <c r="BX75" s="678"/>
      <c r="BY75" s="678"/>
      <c r="BZ75" s="678"/>
      <c r="CA75" s="678"/>
      <c r="CB75" s="678"/>
      <c r="CC75" s="678"/>
      <c r="CD75" s="678"/>
      <c r="CE75" s="678"/>
      <c r="CF75" s="678"/>
      <c r="CG75" s="678"/>
      <c r="CH75" s="678"/>
      <c r="CI75" s="678"/>
      <c r="CJ75" s="678"/>
      <c r="CK75" s="678"/>
      <c r="CL75" s="678"/>
      <c r="CM75" s="678"/>
      <c r="CN75" s="678"/>
      <c r="CO75" s="678"/>
      <c r="CP75" s="678"/>
      <c r="CQ75" s="678"/>
      <c r="CR75" s="678"/>
      <c r="CS75" s="678"/>
      <c r="CT75" s="678"/>
      <c r="CU75" s="678"/>
      <c r="CV75" s="678"/>
      <c r="CW75" s="678"/>
      <c r="CX75" s="678"/>
      <c r="CY75" s="678"/>
      <c r="CZ75" s="678"/>
      <c r="DA75" s="678"/>
      <c r="DB75" s="678"/>
      <c r="DC75" s="678"/>
      <c r="DD75" s="678"/>
      <c r="DE75" s="678"/>
      <c r="DF75" s="678"/>
      <c r="DG75" s="678"/>
      <c r="DH75" s="678"/>
      <c r="DI75" s="678"/>
      <c r="DJ75" s="678"/>
      <c r="DK75" s="678"/>
      <c r="DL75" s="678"/>
      <c r="DM75" s="678"/>
      <c r="DN75" s="678"/>
      <c r="DO75" s="678"/>
      <c r="DP75" s="678"/>
    </row>
    <row r="76" spans="1:120" ht="3" customHeight="1" x14ac:dyDescent="0.25">
      <c r="A76" s="2982"/>
      <c r="B76" s="2953"/>
      <c r="C76" s="679"/>
      <c r="D76" s="680"/>
      <c r="E76" s="680"/>
      <c r="F76" s="680"/>
      <c r="G76" s="680"/>
      <c r="H76" s="680"/>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78"/>
      <c r="AH76" s="678"/>
      <c r="AI76" s="678"/>
      <c r="AJ76" s="678"/>
      <c r="AK76" s="678"/>
      <c r="AL76" s="678"/>
      <c r="AM76" s="678"/>
      <c r="AN76" s="678"/>
      <c r="AO76" s="678"/>
      <c r="AP76" s="678"/>
      <c r="AQ76" s="678"/>
      <c r="AR76" s="678"/>
      <c r="AS76" s="678"/>
      <c r="AT76" s="678"/>
      <c r="AU76" s="678"/>
      <c r="AV76" s="678"/>
      <c r="AW76" s="678"/>
      <c r="AX76" s="678"/>
      <c r="AY76" s="678"/>
      <c r="AZ76" s="678"/>
      <c r="BA76" s="678"/>
      <c r="BB76" s="678"/>
      <c r="BC76" s="678"/>
      <c r="BD76" s="678"/>
      <c r="BE76" s="678"/>
      <c r="BF76" s="678"/>
      <c r="BG76" s="678"/>
      <c r="BH76" s="678"/>
      <c r="BI76" s="678"/>
      <c r="BJ76" s="678"/>
      <c r="BK76" s="678"/>
      <c r="BL76" s="678"/>
      <c r="BM76" s="678"/>
      <c r="BN76" s="678"/>
      <c r="BO76" s="678"/>
      <c r="BP76" s="678"/>
      <c r="BQ76" s="678"/>
      <c r="BR76" s="678"/>
      <c r="BS76" s="678"/>
      <c r="BT76" s="678"/>
      <c r="BU76" s="678"/>
      <c r="BV76" s="678"/>
      <c r="BW76" s="678"/>
      <c r="BX76" s="678"/>
      <c r="BY76" s="678"/>
      <c r="BZ76" s="678"/>
      <c r="CA76" s="678"/>
      <c r="CB76" s="678"/>
      <c r="CC76" s="678"/>
      <c r="CD76" s="678"/>
      <c r="CE76" s="678"/>
      <c r="CF76" s="678"/>
      <c r="CG76" s="678"/>
      <c r="CH76" s="678"/>
      <c r="CI76" s="678"/>
      <c r="CJ76" s="678"/>
      <c r="CK76" s="678"/>
      <c r="CL76" s="678"/>
      <c r="CM76" s="678"/>
      <c r="CN76" s="678"/>
      <c r="CO76" s="678"/>
      <c r="CP76" s="678"/>
      <c r="CQ76" s="678"/>
      <c r="CR76" s="678"/>
      <c r="CS76" s="678"/>
      <c r="CT76" s="678"/>
      <c r="CU76" s="678"/>
      <c r="CV76" s="678"/>
      <c r="CW76" s="678"/>
      <c r="CX76" s="678"/>
      <c r="CY76" s="678"/>
      <c r="CZ76" s="678"/>
      <c r="DA76" s="678"/>
      <c r="DB76" s="678"/>
      <c r="DC76" s="678"/>
      <c r="DD76" s="678"/>
      <c r="DE76" s="678"/>
      <c r="DF76" s="678"/>
      <c r="DG76" s="678"/>
      <c r="DH76" s="678"/>
      <c r="DI76" s="678"/>
      <c r="DJ76" s="678"/>
      <c r="DK76" s="678"/>
      <c r="DL76" s="678"/>
      <c r="DM76" s="678"/>
      <c r="DN76" s="678"/>
      <c r="DO76" s="678"/>
      <c r="DP76" s="678"/>
    </row>
    <row r="77" spans="1:120" ht="3" customHeight="1" x14ac:dyDescent="0.25">
      <c r="A77" s="2982"/>
      <c r="B77" s="2954"/>
      <c r="C77" s="679"/>
      <c r="D77" s="680"/>
      <c r="E77" s="680"/>
      <c r="F77" s="680"/>
      <c r="G77" s="680"/>
      <c r="H77" s="680"/>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78"/>
      <c r="AH77" s="678"/>
      <c r="AI77" s="678"/>
      <c r="AJ77" s="678"/>
      <c r="AK77" s="678"/>
      <c r="AL77" s="678"/>
      <c r="AM77" s="678"/>
      <c r="AN77" s="678"/>
      <c r="AO77" s="678"/>
      <c r="AP77" s="678"/>
      <c r="AQ77" s="678"/>
      <c r="AR77" s="678"/>
      <c r="AS77" s="678"/>
      <c r="AT77" s="678"/>
      <c r="AU77" s="678"/>
      <c r="AV77" s="678"/>
      <c r="AW77" s="678"/>
      <c r="AX77" s="678"/>
      <c r="AY77" s="678"/>
      <c r="AZ77" s="678"/>
      <c r="BA77" s="678"/>
      <c r="BB77" s="678"/>
      <c r="BC77" s="678"/>
      <c r="BD77" s="678"/>
      <c r="BE77" s="678"/>
      <c r="BF77" s="678"/>
      <c r="BG77" s="678"/>
      <c r="BH77" s="678"/>
      <c r="BI77" s="678"/>
      <c r="BJ77" s="678"/>
      <c r="BK77" s="678"/>
      <c r="BL77" s="678"/>
      <c r="BM77" s="678"/>
      <c r="BN77" s="678"/>
      <c r="BO77" s="678"/>
      <c r="BP77" s="678"/>
      <c r="BQ77" s="678"/>
      <c r="BR77" s="678"/>
      <c r="BS77" s="678"/>
      <c r="BT77" s="678"/>
      <c r="BU77" s="678"/>
      <c r="BV77" s="678"/>
      <c r="BW77" s="678"/>
      <c r="BX77" s="678"/>
      <c r="BY77" s="678"/>
      <c r="BZ77" s="678"/>
      <c r="CA77" s="678"/>
      <c r="CB77" s="678"/>
      <c r="CC77" s="678"/>
      <c r="CD77" s="678"/>
      <c r="CE77" s="678"/>
      <c r="CF77" s="678"/>
      <c r="CG77" s="678"/>
      <c r="CH77" s="678"/>
      <c r="CI77" s="678"/>
      <c r="CJ77" s="678"/>
      <c r="CK77" s="678"/>
      <c r="CL77" s="678"/>
      <c r="CM77" s="678"/>
      <c r="CN77" s="678"/>
      <c r="CO77" s="678"/>
      <c r="CP77" s="678"/>
      <c r="CQ77" s="678"/>
      <c r="CR77" s="678"/>
      <c r="CS77" s="678"/>
      <c r="CT77" s="678"/>
      <c r="CU77" s="678"/>
      <c r="CV77" s="678"/>
      <c r="CW77" s="678"/>
      <c r="CX77" s="678"/>
      <c r="CY77" s="678"/>
      <c r="CZ77" s="678"/>
      <c r="DA77" s="678"/>
      <c r="DB77" s="678"/>
      <c r="DC77" s="678"/>
      <c r="DD77" s="678"/>
      <c r="DE77" s="678"/>
      <c r="DF77" s="678"/>
      <c r="DG77" s="678"/>
      <c r="DH77" s="678"/>
      <c r="DI77" s="678"/>
      <c r="DJ77" s="678"/>
      <c r="DK77" s="678"/>
      <c r="DL77" s="678"/>
      <c r="DM77" s="678"/>
      <c r="DN77" s="678"/>
      <c r="DO77" s="678"/>
      <c r="DP77" s="678"/>
    </row>
    <row r="78" spans="1:120" ht="3" customHeight="1" x14ac:dyDescent="0.25">
      <c r="A78" s="2982"/>
      <c r="B78" s="2952">
        <v>40</v>
      </c>
      <c r="C78" s="679"/>
      <c r="D78" s="680"/>
      <c r="E78" s="680"/>
      <c r="F78" s="680"/>
      <c r="G78" s="680"/>
      <c r="H78" s="680"/>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c r="BO78" s="678"/>
      <c r="BP78" s="678"/>
      <c r="BQ78" s="678"/>
      <c r="BR78" s="678"/>
      <c r="BS78" s="678"/>
      <c r="BT78" s="678"/>
      <c r="BU78" s="678"/>
      <c r="BV78" s="678"/>
      <c r="BW78" s="678"/>
      <c r="BX78" s="678"/>
      <c r="BY78" s="678"/>
      <c r="BZ78" s="678"/>
      <c r="CA78" s="678"/>
      <c r="CB78" s="678"/>
      <c r="CC78" s="678"/>
      <c r="CD78" s="678"/>
      <c r="CE78" s="678"/>
      <c r="CF78" s="678"/>
      <c r="CG78" s="678"/>
      <c r="CH78" s="678"/>
      <c r="CI78" s="678"/>
      <c r="CJ78" s="678"/>
      <c r="CK78" s="678"/>
      <c r="CL78" s="678"/>
      <c r="CM78" s="678"/>
      <c r="CN78" s="678"/>
      <c r="CO78" s="678"/>
      <c r="CP78" s="678"/>
      <c r="CQ78" s="678"/>
      <c r="CR78" s="678"/>
      <c r="CS78" s="678"/>
      <c r="CT78" s="678"/>
      <c r="CU78" s="678"/>
      <c r="CV78" s="678"/>
      <c r="CW78" s="678"/>
      <c r="CX78" s="678"/>
      <c r="CY78" s="678"/>
      <c r="CZ78" s="678"/>
      <c r="DA78" s="678"/>
      <c r="DB78" s="678"/>
      <c r="DC78" s="678"/>
      <c r="DD78" s="678"/>
      <c r="DE78" s="678"/>
      <c r="DF78" s="678"/>
      <c r="DG78" s="678"/>
      <c r="DH78" s="678"/>
      <c r="DI78" s="678"/>
      <c r="DJ78" s="678"/>
      <c r="DK78" s="678"/>
      <c r="DL78" s="678"/>
      <c r="DM78" s="678"/>
      <c r="DN78" s="678"/>
      <c r="DO78" s="678"/>
      <c r="DP78" s="678"/>
    </row>
    <row r="79" spans="1:120" ht="3" customHeight="1" x14ac:dyDescent="0.25">
      <c r="A79" s="2982"/>
      <c r="B79" s="2953"/>
      <c r="C79" s="679"/>
      <c r="D79" s="680"/>
      <c r="E79" s="680"/>
      <c r="F79" s="680"/>
      <c r="G79" s="680"/>
      <c r="H79" s="680"/>
      <c r="I79" s="678"/>
      <c r="J79" s="678"/>
      <c r="K79" s="678"/>
      <c r="L79" s="678"/>
      <c r="M79" s="678"/>
      <c r="N79" s="678"/>
      <c r="O79" s="678"/>
      <c r="P79" s="678"/>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c r="CU79" s="678"/>
      <c r="CV79" s="678"/>
      <c r="CW79" s="678"/>
      <c r="CX79" s="678"/>
      <c r="CY79" s="678"/>
      <c r="CZ79" s="678"/>
      <c r="DA79" s="678"/>
      <c r="DB79" s="678"/>
      <c r="DC79" s="678"/>
      <c r="DD79" s="678"/>
      <c r="DE79" s="678"/>
      <c r="DF79" s="678"/>
      <c r="DG79" s="678"/>
      <c r="DH79" s="678"/>
      <c r="DI79" s="678"/>
      <c r="DJ79" s="678"/>
      <c r="DK79" s="678"/>
      <c r="DL79" s="678"/>
      <c r="DM79" s="678"/>
      <c r="DN79" s="678"/>
      <c r="DO79" s="678"/>
      <c r="DP79" s="678"/>
    </row>
    <row r="80" spans="1:120" ht="3" customHeight="1" x14ac:dyDescent="0.25">
      <c r="A80" s="2982"/>
      <c r="B80" s="2953"/>
      <c r="C80" s="679"/>
      <c r="D80" s="680"/>
      <c r="E80" s="680"/>
      <c r="F80" s="680"/>
      <c r="G80" s="680"/>
      <c r="H80" s="680"/>
      <c r="I80" s="678"/>
      <c r="J80" s="678"/>
      <c r="K80" s="678"/>
      <c r="L80" s="678"/>
      <c r="M80" s="678"/>
      <c r="N80" s="678"/>
      <c r="O80" s="678"/>
      <c r="P80" s="678"/>
      <c r="Q80" s="678"/>
      <c r="R80" s="678"/>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c r="BO80" s="678"/>
      <c r="BP80" s="678"/>
      <c r="BQ80" s="678"/>
      <c r="BR80" s="678"/>
      <c r="BS80" s="678"/>
      <c r="BT80" s="678"/>
      <c r="BU80" s="678"/>
      <c r="BV80" s="678"/>
      <c r="BW80" s="678"/>
      <c r="BX80" s="678"/>
      <c r="BY80" s="678"/>
      <c r="BZ80" s="678"/>
      <c r="CA80" s="678"/>
      <c r="CB80" s="678"/>
      <c r="CC80" s="678"/>
      <c r="CD80" s="678"/>
      <c r="CE80" s="678"/>
      <c r="CF80" s="678"/>
      <c r="CG80" s="678"/>
      <c r="CH80" s="678"/>
      <c r="CI80" s="678"/>
      <c r="CJ80" s="678"/>
      <c r="CK80" s="678"/>
      <c r="CL80" s="678"/>
      <c r="CM80" s="678"/>
      <c r="CN80" s="678"/>
      <c r="CO80" s="678"/>
      <c r="CP80" s="678"/>
      <c r="CQ80" s="678"/>
      <c r="CR80" s="678"/>
      <c r="CS80" s="678"/>
      <c r="CT80" s="678"/>
      <c r="CU80" s="678"/>
      <c r="CV80" s="678"/>
      <c r="CW80" s="678"/>
      <c r="CX80" s="678"/>
      <c r="CY80" s="678"/>
      <c r="CZ80" s="678"/>
      <c r="DA80" s="678"/>
      <c r="DB80" s="678"/>
      <c r="DC80" s="678"/>
      <c r="DD80" s="678"/>
      <c r="DE80" s="678"/>
      <c r="DF80" s="678"/>
      <c r="DG80" s="678"/>
      <c r="DH80" s="678"/>
      <c r="DI80" s="678"/>
      <c r="DJ80" s="678"/>
      <c r="DK80" s="678"/>
      <c r="DL80" s="678"/>
      <c r="DM80" s="678"/>
      <c r="DN80" s="678"/>
      <c r="DO80" s="678"/>
      <c r="DP80" s="678"/>
    </row>
    <row r="81" spans="1:124" ht="3" customHeight="1" x14ac:dyDescent="0.25">
      <c r="A81" s="2982"/>
      <c r="B81" s="2953"/>
      <c r="C81" s="679"/>
      <c r="D81" s="680"/>
      <c r="E81" s="680"/>
      <c r="F81" s="680"/>
      <c r="G81" s="680"/>
      <c r="H81" s="680"/>
      <c r="I81" s="678"/>
      <c r="J81" s="678"/>
      <c r="K81" s="678"/>
      <c r="L81" s="678"/>
      <c r="M81" s="678"/>
      <c r="N81" s="678"/>
      <c r="O81" s="678"/>
      <c r="P81" s="678"/>
      <c r="Q81" s="678"/>
      <c r="R81" s="678"/>
      <c r="S81" s="678"/>
      <c r="T81" s="678"/>
      <c r="U81" s="678"/>
      <c r="V81" s="678"/>
      <c r="W81" s="678"/>
      <c r="X81" s="678"/>
      <c r="Y81" s="678"/>
      <c r="Z81" s="678"/>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8"/>
      <c r="AZ81" s="678"/>
      <c r="BA81" s="678"/>
      <c r="BB81" s="678"/>
      <c r="BC81" s="678"/>
      <c r="BD81" s="678"/>
      <c r="BE81" s="678"/>
      <c r="BF81" s="678"/>
      <c r="BG81" s="678"/>
      <c r="BH81" s="678"/>
      <c r="BI81" s="678"/>
      <c r="BJ81" s="678"/>
      <c r="BK81" s="678"/>
      <c r="BL81" s="678"/>
      <c r="BM81" s="678"/>
      <c r="BN81" s="678"/>
      <c r="BO81" s="678"/>
      <c r="BP81" s="678"/>
      <c r="BQ81" s="678"/>
      <c r="BR81" s="678"/>
      <c r="BS81" s="678"/>
      <c r="BT81" s="678"/>
      <c r="BU81" s="678"/>
      <c r="BV81" s="678"/>
      <c r="BW81" s="678"/>
      <c r="BX81" s="678"/>
      <c r="BY81" s="678"/>
      <c r="BZ81" s="678"/>
      <c r="CA81" s="678"/>
      <c r="CB81" s="678"/>
      <c r="CC81" s="678"/>
      <c r="CD81" s="678"/>
      <c r="CE81" s="678"/>
      <c r="CF81" s="678"/>
      <c r="CG81" s="678"/>
      <c r="CH81" s="678"/>
      <c r="CI81" s="678"/>
      <c r="CJ81" s="678"/>
      <c r="CK81" s="678"/>
      <c r="CL81" s="678"/>
      <c r="CM81" s="678"/>
      <c r="CN81" s="678"/>
      <c r="CO81" s="678"/>
      <c r="CP81" s="678"/>
      <c r="CQ81" s="678"/>
      <c r="CR81" s="678"/>
      <c r="CS81" s="678"/>
      <c r="CT81" s="678"/>
      <c r="CU81" s="678"/>
      <c r="CV81" s="678"/>
      <c r="CW81" s="678"/>
      <c r="CX81" s="678"/>
      <c r="CY81" s="678"/>
      <c r="CZ81" s="678"/>
      <c r="DA81" s="678"/>
      <c r="DB81" s="678"/>
      <c r="DC81" s="678"/>
      <c r="DD81" s="678"/>
      <c r="DE81" s="678"/>
      <c r="DF81" s="678"/>
      <c r="DG81" s="678"/>
      <c r="DH81" s="678"/>
      <c r="DI81" s="678"/>
      <c r="DJ81" s="678"/>
      <c r="DK81" s="678"/>
      <c r="DL81" s="678"/>
      <c r="DM81" s="678"/>
      <c r="DN81" s="678"/>
      <c r="DO81" s="678"/>
      <c r="DP81" s="678"/>
    </row>
    <row r="82" spans="1:124" ht="3" customHeight="1" x14ac:dyDescent="0.25">
      <c r="A82" s="2982"/>
      <c r="B82" s="2954"/>
      <c r="C82" s="679"/>
      <c r="D82" s="680"/>
      <c r="E82" s="680"/>
      <c r="F82" s="680"/>
      <c r="G82" s="680"/>
      <c r="H82" s="680"/>
      <c r="I82" s="678"/>
      <c r="J82" s="678"/>
      <c r="K82" s="678"/>
      <c r="L82" s="678"/>
      <c r="M82" s="678"/>
      <c r="N82" s="678"/>
      <c r="O82" s="678"/>
      <c r="P82" s="678"/>
      <c r="Q82" s="678"/>
      <c r="R82" s="678"/>
      <c r="S82" s="678"/>
      <c r="T82" s="678"/>
      <c r="U82" s="678"/>
      <c r="V82" s="678"/>
      <c r="W82" s="678"/>
      <c r="X82" s="678"/>
      <c r="Y82" s="678"/>
      <c r="Z82" s="678"/>
      <c r="AA82" s="678"/>
      <c r="AB82" s="678"/>
      <c r="AC82" s="678"/>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678"/>
      <c r="AZ82" s="678"/>
      <c r="BA82" s="678"/>
      <c r="BB82" s="678"/>
      <c r="BC82" s="678"/>
      <c r="BD82" s="678"/>
      <c r="BE82" s="678"/>
      <c r="BF82" s="678"/>
      <c r="BG82" s="678"/>
      <c r="BH82" s="678"/>
      <c r="BI82" s="678"/>
      <c r="BJ82" s="678"/>
      <c r="BK82" s="678"/>
      <c r="BL82" s="678"/>
      <c r="BM82" s="678"/>
      <c r="BN82" s="678"/>
      <c r="BO82" s="678"/>
      <c r="BP82" s="678"/>
      <c r="BQ82" s="678"/>
      <c r="BR82" s="678"/>
      <c r="BS82" s="678"/>
      <c r="BT82" s="678"/>
      <c r="BU82" s="678"/>
      <c r="BV82" s="678"/>
      <c r="BW82" s="678"/>
      <c r="BX82" s="678"/>
      <c r="BY82" s="678"/>
      <c r="BZ82" s="678"/>
      <c r="CA82" s="678"/>
      <c r="CB82" s="678"/>
      <c r="CC82" s="678"/>
      <c r="CD82" s="678"/>
      <c r="CE82" s="678"/>
      <c r="CF82" s="678"/>
      <c r="CG82" s="678"/>
      <c r="CH82" s="678"/>
      <c r="CI82" s="678"/>
      <c r="CJ82" s="678"/>
      <c r="CK82" s="678"/>
      <c r="CL82" s="678"/>
      <c r="CM82" s="678"/>
      <c r="CN82" s="678"/>
      <c r="CO82" s="678"/>
      <c r="CP82" s="678"/>
      <c r="CQ82" s="678"/>
      <c r="CR82" s="678"/>
      <c r="CS82" s="678"/>
      <c r="CT82" s="678"/>
      <c r="CU82" s="678"/>
      <c r="CV82" s="678"/>
      <c r="CW82" s="678"/>
      <c r="CX82" s="678"/>
      <c r="CY82" s="678"/>
      <c r="CZ82" s="678"/>
      <c r="DA82" s="3051" t="s">
        <v>920</v>
      </c>
      <c r="DB82" s="3051"/>
      <c r="DC82" s="3051"/>
      <c r="DD82" s="3051"/>
      <c r="DE82" s="3051"/>
      <c r="DF82" s="3051"/>
      <c r="DG82" s="3051"/>
      <c r="DH82" s="3051"/>
      <c r="DI82" s="3051"/>
      <c r="DJ82" s="3051"/>
      <c r="DK82" s="3051"/>
      <c r="DL82" s="678"/>
      <c r="DM82" s="678"/>
      <c r="DN82" s="678"/>
      <c r="DO82" s="678"/>
      <c r="DP82" s="678"/>
    </row>
    <row r="83" spans="1:124" ht="3" customHeight="1" x14ac:dyDescent="0.25">
      <c r="A83" s="2982"/>
      <c r="B83" s="2952">
        <v>35</v>
      </c>
      <c r="C83" s="679"/>
      <c r="D83" s="680"/>
      <c r="E83" s="680"/>
      <c r="F83" s="680"/>
      <c r="G83" s="680"/>
      <c r="H83" s="680"/>
      <c r="I83" s="678"/>
      <c r="J83" s="678"/>
      <c r="K83" s="678"/>
      <c r="L83" s="678"/>
      <c r="M83" s="678"/>
      <c r="N83" s="678"/>
      <c r="O83" s="678"/>
      <c r="P83" s="678"/>
      <c r="Q83" s="678"/>
      <c r="R83" s="678"/>
      <c r="S83" s="678"/>
      <c r="T83" s="678"/>
      <c r="U83" s="678"/>
      <c r="V83" s="678"/>
      <c r="W83" s="678"/>
      <c r="X83" s="678"/>
      <c r="Y83" s="678"/>
      <c r="Z83" s="678"/>
      <c r="AA83" s="678"/>
      <c r="AB83" s="678"/>
      <c r="AC83" s="678"/>
      <c r="AD83" s="678"/>
      <c r="AE83" s="691"/>
      <c r="AF83" s="691"/>
      <c r="AG83" s="691"/>
      <c r="AH83" s="691"/>
      <c r="AI83" s="691"/>
      <c r="AJ83" s="691"/>
      <c r="AK83" s="691"/>
      <c r="AL83" s="691"/>
      <c r="AM83" s="691"/>
      <c r="AN83" s="691"/>
      <c r="AO83" s="691"/>
      <c r="AP83" s="691"/>
      <c r="AQ83" s="691"/>
      <c r="AR83" s="691"/>
      <c r="AS83" s="3064" t="s">
        <v>895</v>
      </c>
      <c r="AT83" s="3065"/>
      <c r="AU83" s="3065"/>
      <c r="AV83" s="3065"/>
      <c r="AW83" s="3065"/>
      <c r="AX83" s="3065"/>
      <c r="AY83" s="3065"/>
      <c r="AZ83" s="3065"/>
      <c r="BA83" s="3065"/>
      <c r="BB83" s="3065"/>
      <c r="BC83" s="3065"/>
      <c r="BD83" s="3065"/>
      <c r="BE83" s="3065"/>
      <c r="BF83" s="3065"/>
      <c r="BG83" s="3065"/>
      <c r="BH83" s="3065"/>
      <c r="BI83" s="3065"/>
      <c r="BJ83" s="3065"/>
      <c r="BK83" s="3065"/>
      <c r="BL83" s="3065"/>
      <c r="BM83" s="3065"/>
      <c r="BN83" s="3065"/>
      <c r="BO83" s="3065"/>
      <c r="BP83" s="3065"/>
      <c r="BQ83" s="3065"/>
      <c r="BR83" s="3065"/>
      <c r="BS83" s="3065"/>
      <c r="BT83" s="3065"/>
      <c r="BU83" s="3065"/>
      <c r="BV83" s="3065"/>
      <c r="BW83" s="3065"/>
      <c r="BX83" s="3065"/>
      <c r="BY83" s="3065"/>
      <c r="BZ83" s="3065"/>
      <c r="CA83" s="3065"/>
      <c r="CB83" s="3065"/>
      <c r="CC83" s="3065"/>
      <c r="CD83" s="3066"/>
      <c r="CE83" s="3052">
        <v>4.9000000000000004</v>
      </c>
      <c r="CF83" s="3053"/>
      <c r="CG83" s="3053"/>
      <c r="CH83" s="3053"/>
      <c r="CI83" s="3053"/>
      <c r="CJ83" s="3053"/>
      <c r="CK83" s="3053"/>
      <c r="CL83" s="3053"/>
      <c r="CM83" s="3053"/>
      <c r="CN83" s="3054"/>
      <c r="CO83" s="691"/>
      <c r="CP83" s="691"/>
      <c r="CQ83" s="691"/>
      <c r="CR83" s="691"/>
      <c r="CS83" s="678"/>
      <c r="CT83" s="678"/>
      <c r="CU83" s="678"/>
      <c r="CV83" s="678"/>
      <c r="CW83" s="678"/>
      <c r="CX83" s="686"/>
      <c r="CY83" s="684"/>
      <c r="CZ83" s="691"/>
      <c r="DA83" s="3051"/>
      <c r="DB83" s="3051"/>
      <c r="DC83" s="3051"/>
      <c r="DD83" s="3051"/>
      <c r="DE83" s="3051"/>
      <c r="DF83" s="3051"/>
      <c r="DG83" s="3051"/>
      <c r="DH83" s="3051"/>
      <c r="DI83" s="3051"/>
      <c r="DJ83" s="3051"/>
      <c r="DK83" s="3051"/>
      <c r="DL83" s="691"/>
      <c r="DM83" s="691"/>
      <c r="DN83" s="691"/>
      <c r="DO83" s="691"/>
      <c r="DP83" s="678"/>
    </row>
    <row r="84" spans="1:124" ht="3" customHeight="1" x14ac:dyDescent="0.25">
      <c r="A84" s="2982"/>
      <c r="B84" s="2953"/>
      <c r="C84" s="679"/>
      <c r="D84" s="680"/>
      <c r="E84" s="680"/>
      <c r="F84" s="680"/>
      <c r="G84" s="680"/>
      <c r="H84" s="680"/>
      <c r="I84" s="678"/>
      <c r="J84" s="678"/>
      <c r="K84" s="678"/>
      <c r="L84" s="678"/>
      <c r="M84" s="678"/>
      <c r="N84" s="678"/>
      <c r="O84" s="678"/>
      <c r="P84" s="678"/>
      <c r="Q84" s="678"/>
      <c r="R84" s="678"/>
      <c r="S84" s="678"/>
      <c r="T84" s="678"/>
      <c r="U84" s="678"/>
      <c r="V84" s="678"/>
      <c r="W84" s="678"/>
      <c r="X84" s="678"/>
      <c r="Y84" s="678"/>
      <c r="Z84" s="678"/>
      <c r="AA84" s="678"/>
      <c r="AB84" s="678"/>
      <c r="AC84" s="678"/>
      <c r="AD84" s="678"/>
      <c r="AE84" s="691"/>
      <c r="AF84" s="691"/>
      <c r="AG84" s="691"/>
      <c r="AH84" s="691"/>
      <c r="AI84" s="691"/>
      <c r="AJ84" s="691"/>
      <c r="AK84" s="691"/>
      <c r="AL84" s="691"/>
      <c r="AM84" s="691"/>
      <c r="AN84" s="691"/>
      <c r="AO84" s="691"/>
      <c r="AP84" s="691"/>
      <c r="AQ84" s="691"/>
      <c r="AR84" s="691"/>
      <c r="AS84" s="3067"/>
      <c r="AT84" s="3068"/>
      <c r="AU84" s="3068"/>
      <c r="AV84" s="3068"/>
      <c r="AW84" s="3068"/>
      <c r="AX84" s="3068"/>
      <c r="AY84" s="3068"/>
      <c r="AZ84" s="3068"/>
      <c r="BA84" s="3068"/>
      <c r="BB84" s="3068"/>
      <c r="BC84" s="3068"/>
      <c r="BD84" s="3068"/>
      <c r="BE84" s="3068"/>
      <c r="BF84" s="3068"/>
      <c r="BG84" s="3068"/>
      <c r="BH84" s="3068"/>
      <c r="BI84" s="3068"/>
      <c r="BJ84" s="3068"/>
      <c r="BK84" s="3068"/>
      <c r="BL84" s="3068"/>
      <c r="BM84" s="3068"/>
      <c r="BN84" s="3068"/>
      <c r="BO84" s="3068"/>
      <c r="BP84" s="3068"/>
      <c r="BQ84" s="3068"/>
      <c r="BR84" s="3068"/>
      <c r="BS84" s="3068"/>
      <c r="BT84" s="3068"/>
      <c r="BU84" s="3068"/>
      <c r="BV84" s="3068"/>
      <c r="BW84" s="3068"/>
      <c r="BX84" s="3068"/>
      <c r="BY84" s="3068"/>
      <c r="BZ84" s="3068"/>
      <c r="CA84" s="3068"/>
      <c r="CB84" s="3068"/>
      <c r="CC84" s="3068"/>
      <c r="CD84" s="3069"/>
      <c r="CE84" s="3055"/>
      <c r="CF84" s="3056"/>
      <c r="CG84" s="3056"/>
      <c r="CH84" s="3056"/>
      <c r="CI84" s="3056"/>
      <c r="CJ84" s="3056"/>
      <c r="CK84" s="3056"/>
      <c r="CL84" s="3056"/>
      <c r="CM84" s="3056"/>
      <c r="CN84" s="3057"/>
      <c r="CO84" s="691"/>
      <c r="CP84" s="691"/>
      <c r="CQ84" s="691"/>
      <c r="CR84" s="691"/>
      <c r="CS84" s="678"/>
      <c r="CT84" s="678"/>
      <c r="CU84" s="678"/>
      <c r="CV84" s="678"/>
      <c r="CW84" s="678"/>
      <c r="CX84" s="651"/>
      <c r="CY84" s="653"/>
      <c r="CZ84" s="691"/>
      <c r="DA84" s="3051"/>
      <c r="DB84" s="3051"/>
      <c r="DC84" s="3051"/>
      <c r="DD84" s="3051"/>
      <c r="DE84" s="3051"/>
      <c r="DF84" s="3051"/>
      <c r="DG84" s="3051"/>
      <c r="DH84" s="3051"/>
      <c r="DI84" s="3051"/>
      <c r="DJ84" s="3051"/>
      <c r="DK84" s="3051"/>
      <c r="DL84" s="691"/>
      <c r="DM84" s="691"/>
      <c r="DN84" s="691"/>
      <c r="DO84" s="691"/>
      <c r="DP84" s="678"/>
    </row>
    <row r="85" spans="1:124" ht="3" customHeight="1" x14ac:dyDescent="0.25">
      <c r="A85" s="2982"/>
      <c r="B85" s="2953"/>
      <c r="C85" s="679"/>
      <c r="D85" s="680"/>
      <c r="E85" s="680"/>
      <c r="F85" s="680"/>
      <c r="G85" s="680"/>
      <c r="H85" s="680"/>
      <c r="I85" s="678"/>
      <c r="J85" s="678"/>
      <c r="K85" s="678"/>
      <c r="L85" s="678"/>
      <c r="M85" s="678"/>
      <c r="N85" s="678"/>
      <c r="O85" s="678"/>
      <c r="P85" s="678"/>
      <c r="Q85" s="678"/>
      <c r="R85" s="678"/>
      <c r="S85" s="678"/>
      <c r="T85" s="678"/>
      <c r="U85" s="678"/>
      <c r="V85" s="678"/>
      <c r="W85" s="678"/>
      <c r="X85" s="678"/>
      <c r="Y85" s="678"/>
      <c r="Z85" s="678"/>
      <c r="AA85" s="678"/>
      <c r="AB85" s="678"/>
      <c r="AC85" s="678"/>
      <c r="AD85" s="678"/>
      <c r="AE85" s="691"/>
      <c r="AF85" s="691"/>
      <c r="AG85" s="691"/>
      <c r="AH85" s="691"/>
      <c r="AI85" s="691"/>
      <c r="AJ85" s="691"/>
      <c r="AK85" s="691"/>
      <c r="AL85" s="691"/>
      <c r="AM85" s="691"/>
      <c r="AN85" s="691"/>
      <c r="AO85" s="691"/>
      <c r="AP85" s="691"/>
      <c r="AQ85" s="691"/>
      <c r="AR85" s="691"/>
      <c r="AS85" s="3067"/>
      <c r="AT85" s="3068"/>
      <c r="AU85" s="3068"/>
      <c r="AV85" s="3068"/>
      <c r="AW85" s="3068"/>
      <c r="AX85" s="3068"/>
      <c r="AY85" s="3068"/>
      <c r="AZ85" s="3068"/>
      <c r="BA85" s="3068"/>
      <c r="BB85" s="3068"/>
      <c r="BC85" s="3068"/>
      <c r="BD85" s="3068"/>
      <c r="BE85" s="3068"/>
      <c r="BF85" s="3068"/>
      <c r="BG85" s="3068"/>
      <c r="BH85" s="3068"/>
      <c r="BI85" s="3068"/>
      <c r="BJ85" s="3068"/>
      <c r="BK85" s="3068"/>
      <c r="BL85" s="3068"/>
      <c r="BM85" s="3068"/>
      <c r="BN85" s="3068"/>
      <c r="BO85" s="3068"/>
      <c r="BP85" s="3068"/>
      <c r="BQ85" s="3068"/>
      <c r="BR85" s="3068"/>
      <c r="BS85" s="3068"/>
      <c r="BT85" s="3068"/>
      <c r="BU85" s="3068"/>
      <c r="BV85" s="3068"/>
      <c r="BW85" s="3068"/>
      <c r="BX85" s="3068"/>
      <c r="BY85" s="3068"/>
      <c r="BZ85" s="3068"/>
      <c r="CA85" s="3068"/>
      <c r="CB85" s="3068"/>
      <c r="CC85" s="3068"/>
      <c r="CD85" s="3069"/>
      <c r="CE85" s="3055"/>
      <c r="CF85" s="3056"/>
      <c r="CG85" s="3056"/>
      <c r="CH85" s="3056"/>
      <c r="CI85" s="3056"/>
      <c r="CJ85" s="3056"/>
      <c r="CK85" s="3056"/>
      <c r="CL85" s="3056"/>
      <c r="CM85" s="3056"/>
      <c r="CN85" s="3057"/>
      <c r="CO85" s="691"/>
      <c r="CP85" s="691"/>
      <c r="CQ85" s="691"/>
      <c r="CR85" s="691"/>
      <c r="CS85" s="678"/>
      <c r="CT85" s="678"/>
      <c r="CU85" s="678"/>
      <c r="CV85" s="678"/>
      <c r="CW85" s="678"/>
      <c r="CX85" s="678"/>
      <c r="CY85" s="678"/>
      <c r="CZ85" s="691"/>
      <c r="DA85" s="3051"/>
      <c r="DB85" s="3051"/>
      <c r="DC85" s="3051"/>
      <c r="DD85" s="3051"/>
      <c r="DE85" s="3051"/>
      <c r="DF85" s="3051"/>
      <c r="DG85" s="3051"/>
      <c r="DH85" s="3051"/>
      <c r="DI85" s="3051"/>
      <c r="DJ85" s="3051"/>
      <c r="DK85" s="3051"/>
      <c r="DL85" s="691"/>
      <c r="DM85" s="691"/>
      <c r="DN85" s="691"/>
      <c r="DO85" s="691"/>
      <c r="DP85" s="678"/>
    </row>
    <row r="86" spans="1:124" ht="3" customHeight="1" x14ac:dyDescent="0.25">
      <c r="A86" s="2982"/>
      <c r="B86" s="2953"/>
      <c r="C86" s="679"/>
      <c r="D86" s="680"/>
      <c r="E86" s="680"/>
      <c r="F86" s="680"/>
      <c r="G86" s="680"/>
      <c r="H86" s="680"/>
      <c r="I86" s="678"/>
      <c r="J86" s="678"/>
      <c r="K86" s="678"/>
      <c r="L86" s="678"/>
      <c r="M86" s="678"/>
      <c r="N86" s="678"/>
      <c r="O86" s="678"/>
      <c r="P86" s="678"/>
      <c r="Q86" s="678"/>
      <c r="R86" s="678"/>
      <c r="S86" s="678"/>
      <c r="T86" s="678"/>
      <c r="U86" s="678"/>
      <c r="V86" s="678"/>
      <c r="W86" s="678"/>
      <c r="X86" s="678"/>
      <c r="Y86" s="678"/>
      <c r="Z86" s="678"/>
      <c r="AA86" s="678"/>
      <c r="AB86" s="678"/>
      <c r="AC86" s="678"/>
      <c r="AD86" s="678"/>
      <c r="AE86" s="691"/>
      <c r="AF86" s="691"/>
      <c r="AG86" s="691"/>
      <c r="AH86" s="691"/>
      <c r="AI86" s="691"/>
      <c r="AJ86" s="691"/>
      <c r="AK86" s="691"/>
      <c r="AL86" s="691"/>
      <c r="AM86" s="691"/>
      <c r="AN86" s="691"/>
      <c r="AO86" s="691"/>
      <c r="AP86" s="691"/>
      <c r="AQ86" s="691"/>
      <c r="AR86" s="691"/>
      <c r="AS86" s="3067"/>
      <c r="AT86" s="3068"/>
      <c r="AU86" s="3068"/>
      <c r="AV86" s="3068"/>
      <c r="AW86" s="3068"/>
      <c r="AX86" s="3068"/>
      <c r="AY86" s="3068"/>
      <c r="AZ86" s="3068"/>
      <c r="BA86" s="3068"/>
      <c r="BB86" s="3068"/>
      <c r="BC86" s="3068"/>
      <c r="BD86" s="3068"/>
      <c r="BE86" s="3068"/>
      <c r="BF86" s="3068"/>
      <c r="BG86" s="3068"/>
      <c r="BH86" s="3068"/>
      <c r="BI86" s="3068"/>
      <c r="BJ86" s="3068"/>
      <c r="BK86" s="3068"/>
      <c r="BL86" s="3068"/>
      <c r="BM86" s="3068"/>
      <c r="BN86" s="3068"/>
      <c r="BO86" s="3068"/>
      <c r="BP86" s="3068"/>
      <c r="BQ86" s="3068"/>
      <c r="BR86" s="3068"/>
      <c r="BS86" s="3068"/>
      <c r="BT86" s="3068"/>
      <c r="BU86" s="3068"/>
      <c r="BV86" s="3068"/>
      <c r="BW86" s="3068"/>
      <c r="BX86" s="3068"/>
      <c r="BY86" s="3068"/>
      <c r="BZ86" s="3068"/>
      <c r="CA86" s="3068"/>
      <c r="CB86" s="3068"/>
      <c r="CC86" s="3068"/>
      <c r="CD86" s="3069"/>
      <c r="CE86" s="3055"/>
      <c r="CF86" s="3056"/>
      <c r="CG86" s="3056"/>
      <c r="CH86" s="3056"/>
      <c r="CI86" s="3056"/>
      <c r="CJ86" s="3056"/>
      <c r="CK86" s="3056"/>
      <c r="CL86" s="3056"/>
      <c r="CM86" s="3056"/>
      <c r="CN86" s="3057"/>
      <c r="CO86" s="691"/>
      <c r="CP86" s="691"/>
      <c r="CQ86" s="691"/>
      <c r="CR86" s="691"/>
      <c r="CS86" s="678"/>
      <c r="CT86" s="678"/>
      <c r="CU86" s="678"/>
      <c r="CV86" s="678"/>
      <c r="CW86" s="678"/>
      <c r="CX86" s="678"/>
      <c r="CY86" s="678"/>
      <c r="CZ86" s="691"/>
      <c r="DA86" s="3051" t="s">
        <v>924</v>
      </c>
      <c r="DB86" s="3051"/>
      <c r="DC86" s="3051"/>
      <c r="DD86" s="3051"/>
      <c r="DE86" s="3051"/>
      <c r="DF86" s="3051"/>
      <c r="DG86" s="3051"/>
      <c r="DH86" s="3051"/>
      <c r="DI86" s="3051"/>
      <c r="DJ86" s="3051"/>
      <c r="DK86" s="3051"/>
      <c r="DL86" s="3051"/>
      <c r="DM86" s="3051"/>
      <c r="DN86" s="3051"/>
      <c r="DO86" s="3051"/>
      <c r="DP86" s="3051"/>
      <c r="DQ86" s="3051"/>
      <c r="DR86" s="3051"/>
      <c r="DS86" s="3051"/>
      <c r="DT86" s="3051"/>
    </row>
    <row r="87" spans="1:124" ht="3" customHeight="1" x14ac:dyDescent="0.25">
      <c r="A87" s="2982"/>
      <c r="B87" s="2954"/>
      <c r="C87" s="679"/>
      <c r="D87" s="680"/>
      <c r="E87" s="680"/>
      <c r="F87" s="680"/>
      <c r="G87" s="680"/>
      <c r="H87" s="680"/>
      <c r="I87" s="678"/>
      <c r="J87" s="678"/>
      <c r="K87" s="678"/>
      <c r="L87" s="678"/>
      <c r="M87" s="678"/>
      <c r="N87" s="678"/>
      <c r="O87" s="678"/>
      <c r="P87" s="678"/>
      <c r="Q87" s="678"/>
      <c r="R87" s="678"/>
      <c r="S87" s="678"/>
      <c r="T87" s="678"/>
      <c r="U87" s="678"/>
      <c r="V87" s="678"/>
      <c r="W87" s="678"/>
      <c r="X87" s="678"/>
      <c r="Y87" s="678"/>
      <c r="Z87" s="678"/>
      <c r="AA87" s="678"/>
      <c r="AB87" s="678"/>
      <c r="AC87" s="678"/>
      <c r="AD87" s="678"/>
      <c r="AE87" s="691"/>
      <c r="AF87" s="691"/>
      <c r="AG87" s="691"/>
      <c r="AH87" s="691"/>
      <c r="AI87" s="691"/>
      <c r="AJ87" s="691"/>
      <c r="AK87" s="691"/>
      <c r="AL87" s="691"/>
      <c r="AM87" s="691"/>
      <c r="AN87" s="691"/>
      <c r="AO87" s="691"/>
      <c r="AP87" s="691"/>
      <c r="AQ87" s="691"/>
      <c r="AR87" s="691"/>
      <c r="AS87" s="3070"/>
      <c r="AT87" s="3071"/>
      <c r="AU87" s="3071"/>
      <c r="AV87" s="3071"/>
      <c r="AW87" s="3071"/>
      <c r="AX87" s="3071"/>
      <c r="AY87" s="3071"/>
      <c r="AZ87" s="3071"/>
      <c r="BA87" s="3071"/>
      <c r="BB87" s="3071"/>
      <c r="BC87" s="3071"/>
      <c r="BD87" s="3071"/>
      <c r="BE87" s="3071"/>
      <c r="BF87" s="3071"/>
      <c r="BG87" s="3071"/>
      <c r="BH87" s="3071"/>
      <c r="BI87" s="3071"/>
      <c r="BJ87" s="3071"/>
      <c r="BK87" s="3071"/>
      <c r="BL87" s="3071"/>
      <c r="BM87" s="3071"/>
      <c r="BN87" s="3071"/>
      <c r="BO87" s="3071"/>
      <c r="BP87" s="3071"/>
      <c r="BQ87" s="3071"/>
      <c r="BR87" s="3071"/>
      <c r="BS87" s="3071"/>
      <c r="BT87" s="3071"/>
      <c r="BU87" s="3071"/>
      <c r="BV87" s="3071"/>
      <c r="BW87" s="3071"/>
      <c r="BX87" s="3071"/>
      <c r="BY87" s="3071"/>
      <c r="BZ87" s="3071"/>
      <c r="CA87" s="3071"/>
      <c r="CB87" s="3071"/>
      <c r="CC87" s="3071"/>
      <c r="CD87" s="3072"/>
      <c r="CE87" s="3058"/>
      <c r="CF87" s="3059"/>
      <c r="CG87" s="3059"/>
      <c r="CH87" s="3059"/>
      <c r="CI87" s="3059"/>
      <c r="CJ87" s="3059"/>
      <c r="CK87" s="3059"/>
      <c r="CL87" s="3059"/>
      <c r="CM87" s="3059"/>
      <c r="CN87" s="3060"/>
      <c r="CO87" s="691"/>
      <c r="CP87" s="691"/>
      <c r="CQ87" s="691"/>
      <c r="CR87" s="691"/>
      <c r="CS87" s="678"/>
      <c r="CT87" s="678"/>
      <c r="CU87" s="678"/>
      <c r="CV87" s="678"/>
      <c r="CW87" s="678"/>
      <c r="CX87" s="689"/>
      <c r="CY87" s="692"/>
      <c r="CZ87" s="691"/>
      <c r="DA87" s="3051"/>
      <c r="DB87" s="3051"/>
      <c r="DC87" s="3051"/>
      <c r="DD87" s="3051"/>
      <c r="DE87" s="3051"/>
      <c r="DF87" s="3051"/>
      <c r="DG87" s="3051"/>
      <c r="DH87" s="3051"/>
      <c r="DI87" s="3051"/>
      <c r="DJ87" s="3051"/>
      <c r="DK87" s="3051"/>
      <c r="DL87" s="3051"/>
      <c r="DM87" s="3051"/>
      <c r="DN87" s="3051"/>
      <c r="DO87" s="3051"/>
      <c r="DP87" s="3051"/>
      <c r="DQ87" s="3051"/>
      <c r="DR87" s="3051"/>
      <c r="DS87" s="3051"/>
      <c r="DT87" s="3051"/>
    </row>
    <row r="88" spans="1:124" ht="3" customHeight="1" x14ac:dyDescent="0.25">
      <c r="A88" s="2982"/>
      <c r="B88" s="2952">
        <v>30</v>
      </c>
      <c r="C88" s="679"/>
      <c r="D88" s="680"/>
      <c r="E88" s="680"/>
      <c r="F88" s="680"/>
      <c r="G88" s="680"/>
      <c r="H88" s="680"/>
      <c r="I88" s="678"/>
      <c r="J88" s="678"/>
      <c r="K88" s="678"/>
      <c r="L88" s="678"/>
      <c r="M88" s="678"/>
      <c r="N88" s="678"/>
      <c r="O88" s="678"/>
      <c r="P88" s="678"/>
      <c r="Q88" s="678"/>
      <c r="R88" s="678"/>
      <c r="S88" s="678"/>
      <c r="T88" s="678"/>
      <c r="U88" s="678"/>
      <c r="V88" s="678"/>
      <c r="W88" s="678"/>
      <c r="X88" s="678"/>
      <c r="Y88" s="678"/>
      <c r="Z88" s="678"/>
      <c r="AA88" s="678"/>
      <c r="AB88" s="678"/>
      <c r="AC88" s="678"/>
      <c r="AD88" s="678"/>
      <c r="AE88" s="691"/>
      <c r="AF88" s="691"/>
      <c r="AG88" s="691"/>
      <c r="AH88" s="691"/>
      <c r="AI88" s="691"/>
      <c r="AJ88" s="691"/>
      <c r="AK88" s="691"/>
      <c r="AL88" s="691"/>
      <c r="AM88" s="691"/>
      <c r="AN88" s="691"/>
      <c r="AO88" s="691"/>
      <c r="AP88" s="691"/>
      <c r="AQ88" s="691"/>
      <c r="AR88" s="691"/>
      <c r="AS88" s="3064" t="s">
        <v>897</v>
      </c>
      <c r="AT88" s="3065"/>
      <c r="AU88" s="3065"/>
      <c r="AV88" s="3065"/>
      <c r="AW88" s="3065"/>
      <c r="AX88" s="3065"/>
      <c r="AY88" s="3065"/>
      <c r="AZ88" s="3065"/>
      <c r="BA88" s="3065"/>
      <c r="BB88" s="3065"/>
      <c r="BC88" s="3065"/>
      <c r="BD88" s="3065"/>
      <c r="BE88" s="3065"/>
      <c r="BF88" s="3065"/>
      <c r="BG88" s="3065"/>
      <c r="BH88" s="3065"/>
      <c r="BI88" s="3065"/>
      <c r="BJ88" s="3065"/>
      <c r="BK88" s="3065"/>
      <c r="BL88" s="3065"/>
      <c r="BM88" s="3065"/>
      <c r="BN88" s="3065"/>
      <c r="BO88" s="3065"/>
      <c r="BP88" s="3065"/>
      <c r="BQ88" s="3065"/>
      <c r="BR88" s="3065"/>
      <c r="BS88" s="3065"/>
      <c r="BT88" s="3065"/>
      <c r="BU88" s="3065"/>
      <c r="BV88" s="3065"/>
      <c r="BW88" s="3065"/>
      <c r="BX88" s="3065"/>
      <c r="BY88" s="3065"/>
      <c r="BZ88" s="3065"/>
      <c r="CA88" s="3065"/>
      <c r="CB88" s="3065"/>
      <c r="CC88" s="3065"/>
      <c r="CD88" s="3066"/>
      <c r="CE88" s="3052">
        <v>0.6</v>
      </c>
      <c r="CF88" s="3053"/>
      <c r="CG88" s="3053"/>
      <c r="CH88" s="3053"/>
      <c r="CI88" s="3053"/>
      <c r="CJ88" s="3053"/>
      <c r="CK88" s="3053"/>
      <c r="CL88" s="3053"/>
      <c r="CM88" s="3053"/>
      <c r="CN88" s="3054"/>
      <c r="CO88" s="691"/>
      <c r="CP88" s="691"/>
      <c r="CQ88" s="691"/>
      <c r="CR88" s="691"/>
      <c r="CS88" s="678"/>
      <c r="CT88" s="678"/>
      <c r="CU88" s="678"/>
      <c r="CV88" s="678"/>
      <c r="CW88" s="678"/>
      <c r="CX88" s="693"/>
      <c r="CY88" s="694"/>
      <c r="CZ88" s="691"/>
      <c r="DA88" s="3051"/>
      <c r="DB88" s="3051"/>
      <c r="DC88" s="3051"/>
      <c r="DD88" s="3051"/>
      <c r="DE88" s="3051"/>
      <c r="DF88" s="3051"/>
      <c r="DG88" s="3051"/>
      <c r="DH88" s="3051"/>
      <c r="DI88" s="3051"/>
      <c r="DJ88" s="3051"/>
      <c r="DK88" s="3051"/>
      <c r="DL88" s="3051"/>
      <c r="DM88" s="3051"/>
      <c r="DN88" s="3051"/>
      <c r="DO88" s="3051"/>
      <c r="DP88" s="3051"/>
      <c r="DQ88" s="3051"/>
      <c r="DR88" s="3051"/>
      <c r="DS88" s="3051"/>
      <c r="DT88" s="3051"/>
    </row>
    <row r="89" spans="1:124" ht="3" customHeight="1" x14ac:dyDescent="0.25">
      <c r="A89" s="2982"/>
      <c r="B89" s="2953"/>
      <c r="C89" s="679"/>
      <c r="D89" s="680"/>
      <c r="E89" s="680"/>
      <c r="F89" s="680"/>
      <c r="G89" s="680"/>
      <c r="H89" s="680"/>
      <c r="I89" s="678"/>
      <c r="J89" s="678"/>
      <c r="K89" s="678"/>
      <c r="L89" s="678"/>
      <c r="M89" s="678"/>
      <c r="N89" s="678"/>
      <c r="O89" s="678"/>
      <c r="P89" s="678"/>
      <c r="Q89" s="678"/>
      <c r="R89" s="678"/>
      <c r="S89" s="678"/>
      <c r="T89" s="678"/>
      <c r="U89" s="678"/>
      <c r="V89" s="678"/>
      <c r="W89" s="678"/>
      <c r="X89" s="678"/>
      <c r="Y89" s="678"/>
      <c r="Z89" s="678"/>
      <c r="AA89" s="678"/>
      <c r="AB89" s="678"/>
      <c r="AC89" s="678"/>
      <c r="AD89" s="678"/>
      <c r="AE89" s="691"/>
      <c r="AF89" s="691"/>
      <c r="AG89" s="691"/>
      <c r="AH89" s="691"/>
      <c r="AI89" s="691"/>
      <c r="AJ89" s="691"/>
      <c r="AK89" s="691"/>
      <c r="AL89" s="691"/>
      <c r="AM89" s="691"/>
      <c r="AN89" s="691"/>
      <c r="AO89" s="691"/>
      <c r="AP89" s="691"/>
      <c r="AQ89" s="691"/>
      <c r="AR89" s="691"/>
      <c r="AS89" s="3067"/>
      <c r="AT89" s="3068"/>
      <c r="AU89" s="3068"/>
      <c r="AV89" s="3068"/>
      <c r="AW89" s="3068"/>
      <c r="AX89" s="3068"/>
      <c r="AY89" s="3068"/>
      <c r="AZ89" s="3068"/>
      <c r="BA89" s="3068"/>
      <c r="BB89" s="3068"/>
      <c r="BC89" s="3068"/>
      <c r="BD89" s="3068"/>
      <c r="BE89" s="3068"/>
      <c r="BF89" s="3068"/>
      <c r="BG89" s="3068"/>
      <c r="BH89" s="3068"/>
      <c r="BI89" s="3068"/>
      <c r="BJ89" s="3068"/>
      <c r="BK89" s="3068"/>
      <c r="BL89" s="3068"/>
      <c r="BM89" s="3068"/>
      <c r="BN89" s="3068"/>
      <c r="BO89" s="3068"/>
      <c r="BP89" s="3068"/>
      <c r="BQ89" s="3068"/>
      <c r="BR89" s="3068"/>
      <c r="BS89" s="3068"/>
      <c r="BT89" s="3068"/>
      <c r="BU89" s="3068"/>
      <c r="BV89" s="3068"/>
      <c r="BW89" s="3068"/>
      <c r="BX89" s="3068"/>
      <c r="BY89" s="3068"/>
      <c r="BZ89" s="3068"/>
      <c r="CA89" s="3068"/>
      <c r="CB89" s="3068"/>
      <c r="CC89" s="3068"/>
      <c r="CD89" s="3069"/>
      <c r="CE89" s="3055"/>
      <c r="CF89" s="3056"/>
      <c r="CG89" s="3056"/>
      <c r="CH89" s="3056"/>
      <c r="CI89" s="3056"/>
      <c r="CJ89" s="3056"/>
      <c r="CK89" s="3056"/>
      <c r="CL89" s="3056"/>
      <c r="CM89" s="3056"/>
      <c r="CN89" s="3057"/>
      <c r="CO89" s="691"/>
      <c r="CP89" s="691"/>
      <c r="CQ89" s="691"/>
      <c r="CR89" s="691"/>
      <c r="CS89" s="678"/>
      <c r="CT89" s="678"/>
      <c r="CU89" s="678"/>
      <c r="CV89" s="678"/>
      <c r="CW89" s="678"/>
      <c r="CX89" s="656"/>
      <c r="CY89" s="657"/>
      <c r="CZ89" s="691"/>
      <c r="DA89" s="3051"/>
      <c r="DB89" s="3051"/>
      <c r="DC89" s="3051"/>
      <c r="DD89" s="3051"/>
      <c r="DE89" s="3051"/>
      <c r="DF89" s="3051"/>
      <c r="DG89" s="3051"/>
      <c r="DH89" s="3051"/>
      <c r="DI89" s="3051"/>
      <c r="DJ89" s="3051"/>
      <c r="DK89" s="3051"/>
      <c r="DL89" s="3051"/>
      <c r="DM89" s="3051"/>
      <c r="DN89" s="3051"/>
      <c r="DO89" s="3051"/>
      <c r="DP89" s="3051"/>
      <c r="DQ89" s="3051"/>
      <c r="DR89" s="3051"/>
      <c r="DS89" s="3051"/>
      <c r="DT89" s="3051"/>
    </row>
    <row r="90" spans="1:124" ht="3" customHeight="1" x14ac:dyDescent="0.25">
      <c r="A90" s="2982"/>
      <c r="B90" s="2953"/>
      <c r="C90" s="679"/>
      <c r="D90" s="680"/>
      <c r="E90" s="680"/>
      <c r="F90" s="680"/>
      <c r="G90" s="680"/>
      <c r="H90" s="680"/>
      <c r="I90" s="678"/>
      <c r="J90" s="678"/>
      <c r="K90" s="678"/>
      <c r="L90" s="678"/>
      <c r="M90" s="678"/>
      <c r="N90" s="678"/>
      <c r="O90" s="678"/>
      <c r="P90" s="678"/>
      <c r="Q90" s="678"/>
      <c r="R90" s="678"/>
      <c r="S90" s="678"/>
      <c r="T90" s="678"/>
      <c r="U90" s="678"/>
      <c r="V90" s="678"/>
      <c r="W90" s="678"/>
      <c r="X90" s="678"/>
      <c r="Y90" s="678"/>
      <c r="Z90" s="678"/>
      <c r="AA90" s="678"/>
      <c r="AB90" s="678"/>
      <c r="AC90" s="678"/>
      <c r="AD90" s="678"/>
      <c r="AE90" s="691"/>
      <c r="AF90" s="691"/>
      <c r="AG90" s="691"/>
      <c r="AH90" s="691"/>
      <c r="AI90" s="691"/>
      <c r="AJ90" s="691"/>
      <c r="AK90" s="691"/>
      <c r="AL90" s="691"/>
      <c r="AM90" s="691"/>
      <c r="AN90" s="691"/>
      <c r="AO90" s="691"/>
      <c r="AP90" s="691"/>
      <c r="AQ90" s="691"/>
      <c r="AR90" s="691"/>
      <c r="AS90" s="3067"/>
      <c r="AT90" s="3068"/>
      <c r="AU90" s="3068"/>
      <c r="AV90" s="3068"/>
      <c r="AW90" s="3068"/>
      <c r="AX90" s="3068"/>
      <c r="AY90" s="3068"/>
      <c r="AZ90" s="3068"/>
      <c r="BA90" s="3068"/>
      <c r="BB90" s="3068"/>
      <c r="BC90" s="3068"/>
      <c r="BD90" s="3068"/>
      <c r="BE90" s="3068"/>
      <c r="BF90" s="3068"/>
      <c r="BG90" s="3068"/>
      <c r="BH90" s="3068"/>
      <c r="BI90" s="3068"/>
      <c r="BJ90" s="3068"/>
      <c r="BK90" s="3068"/>
      <c r="BL90" s="3068"/>
      <c r="BM90" s="3068"/>
      <c r="BN90" s="3068"/>
      <c r="BO90" s="3068"/>
      <c r="BP90" s="3068"/>
      <c r="BQ90" s="3068"/>
      <c r="BR90" s="3068"/>
      <c r="BS90" s="3068"/>
      <c r="BT90" s="3068"/>
      <c r="BU90" s="3068"/>
      <c r="BV90" s="3068"/>
      <c r="BW90" s="3068"/>
      <c r="BX90" s="3068"/>
      <c r="BY90" s="3068"/>
      <c r="BZ90" s="3068"/>
      <c r="CA90" s="3068"/>
      <c r="CB90" s="3068"/>
      <c r="CC90" s="3068"/>
      <c r="CD90" s="3069"/>
      <c r="CE90" s="3055"/>
      <c r="CF90" s="3056"/>
      <c r="CG90" s="3056"/>
      <c r="CH90" s="3056"/>
      <c r="CI90" s="3056"/>
      <c r="CJ90" s="3056"/>
      <c r="CK90" s="3056"/>
      <c r="CL90" s="3056"/>
      <c r="CM90" s="3056"/>
      <c r="CN90" s="3057"/>
      <c r="CO90" s="691"/>
      <c r="CP90" s="691"/>
      <c r="CQ90" s="691"/>
      <c r="CR90" s="691"/>
      <c r="CS90" s="678"/>
      <c r="CT90" s="678"/>
      <c r="CU90" s="678"/>
      <c r="CV90" s="678"/>
      <c r="CW90" s="678"/>
      <c r="CX90" s="689"/>
      <c r="CY90" s="692"/>
      <c r="CZ90" s="691"/>
      <c r="DA90" s="3051"/>
      <c r="DB90" s="3051"/>
      <c r="DC90" s="3051"/>
      <c r="DD90" s="3051"/>
      <c r="DE90" s="3051"/>
      <c r="DF90" s="3051"/>
      <c r="DG90" s="3051"/>
      <c r="DH90" s="3051"/>
      <c r="DI90" s="3051"/>
      <c r="DJ90" s="3051"/>
      <c r="DK90" s="3051"/>
      <c r="DL90" s="3051"/>
      <c r="DM90" s="3051"/>
      <c r="DN90" s="3051"/>
      <c r="DO90" s="3051"/>
      <c r="DP90" s="3051"/>
      <c r="DQ90" s="3051"/>
      <c r="DR90" s="3051"/>
      <c r="DS90" s="3051"/>
      <c r="DT90" s="3051"/>
    </row>
    <row r="91" spans="1:124" ht="3" customHeight="1" x14ac:dyDescent="0.25">
      <c r="A91" s="2982"/>
      <c r="B91" s="2953"/>
      <c r="C91" s="679"/>
      <c r="D91" s="680"/>
      <c r="E91" s="680"/>
      <c r="F91" s="680"/>
      <c r="G91" s="680"/>
      <c r="H91" s="680"/>
      <c r="I91" s="678"/>
      <c r="J91" s="678"/>
      <c r="K91" s="678"/>
      <c r="L91" s="678"/>
      <c r="M91" s="678"/>
      <c r="N91" s="678"/>
      <c r="O91" s="678"/>
      <c r="P91" s="678"/>
      <c r="Q91" s="678"/>
      <c r="R91" s="678"/>
      <c r="S91" s="678"/>
      <c r="T91" s="678"/>
      <c r="U91" s="678"/>
      <c r="V91" s="678"/>
      <c r="W91" s="678"/>
      <c r="X91" s="678"/>
      <c r="Y91" s="678"/>
      <c r="Z91" s="678"/>
      <c r="AA91" s="678"/>
      <c r="AB91" s="678"/>
      <c r="AC91" s="678"/>
      <c r="AD91" s="678"/>
      <c r="AE91" s="691"/>
      <c r="AF91" s="691"/>
      <c r="AG91" s="691"/>
      <c r="AH91" s="691"/>
      <c r="AI91" s="691"/>
      <c r="AJ91" s="691"/>
      <c r="AK91" s="691"/>
      <c r="AL91" s="691"/>
      <c r="AM91" s="691"/>
      <c r="AN91" s="691"/>
      <c r="AO91" s="691"/>
      <c r="AP91" s="691"/>
      <c r="AQ91" s="691"/>
      <c r="AR91" s="691"/>
      <c r="AS91" s="3067"/>
      <c r="AT91" s="3068"/>
      <c r="AU91" s="3068"/>
      <c r="AV91" s="3068"/>
      <c r="AW91" s="3068"/>
      <c r="AX91" s="3068"/>
      <c r="AY91" s="3068"/>
      <c r="AZ91" s="3068"/>
      <c r="BA91" s="3068"/>
      <c r="BB91" s="3068"/>
      <c r="BC91" s="3068"/>
      <c r="BD91" s="3068"/>
      <c r="BE91" s="3068"/>
      <c r="BF91" s="3068"/>
      <c r="BG91" s="3068"/>
      <c r="BH91" s="3068"/>
      <c r="BI91" s="3068"/>
      <c r="BJ91" s="3068"/>
      <c r="BK91" s="3068"/>
      <c r="BL91" s="3068"/>
      <c r="BM91" s="3068"/>
      <c r="BN91" s="3068"/>
      <c r="BO91" s="3068"/>
      <c r="BP91" s="3068"/>
      <c r="BQ91" s="3068"/>
      <c r="BR91" s="3068"/>
      <c r="BS91" s="3068"/>
      <c r="BT91" s="3068"/>
      <c r="BU91" s="3068"/>
      <c r="BV91" s="3068"/>
      <c r="BW91" s="3068"/>
      <c r="BX91" s="3068"/>
      <c r="BY91" s="3068"/>
      <c r="BZ91" s="3068"/>
      <c r="CA91" s="3068"/>
      <c r="CB91" s="3068"/>
      <c r="CC91" s="3068"/>
      <c r="CD91" s="3069"/>
      <c r="CE91" s="3055"/>
      <c r="CF91" s="3056"/>
      <c r="CG91" s="3056"/>
      <c r="CH91" s="3056"/>
      <c r="CI91" s="3056"/>
      <c r="CJ91" s="3056"/>
      <c r="CK91" s="3056"/>
      <c r="CL91" s="3056"/>
      <c r="CM91" s="3056"/>
      <c r="CN91" s="3057"/>
      <c r="CO91" s="691"/>
      <c r="CP91" s="691"/>
      <c r="CQ91" s="691"/>
      <c r="CR91" s="691"/>
      <c r="CS91" s="678"/>
      <c r="CT91" s="678"/>
      <c r="CU91" s="678"/>
      <c r="CV91" s="678"/>
      <c r="CW91" s="678"/>
      <c r="CX91" s="678"/>
      <c r="CY91" s="678"/>
      <c r="CZ91" s="691"/>
      <c r="DA91" s="3051"/>
      <c r="DB91" s="3051"/>
      <c r="DC91" s="3051"/>
      <c r="DD91" s="3051"/>
      <c r="DE91" s="3051"/>
      <c r="DF91" s="3051"/>
      <c r="DG91" s="3051"/>
      <c r="DH91" s="3051"/>
      <c r="DI91" s="3051"/>
      <c r="DJ91" s="3051"/>
      <c r="DK91" s="3051"/>
      <c r="DL91" s="3051"/>
      <c r="DM91" s="3051"/>
      <c r="DN91" s="3051"/>
      <c r="DO91" s="3051"/>
      <c r="DP91" s="3051"/>
      <c r="DQ91" s="3051"/>
      <c r="DR91" s="3051"/>
      <c r="DS91" s="3051"/>
      <c r="DT91" s="3051"/>
    </row>
    <row r="92" spans="1:124" ht="3" customHeight="1" x14ac:dyDescent="0.25">
      <c r="A92" s="2982"/>
      <c r="B92" s="2954"/>
      <c r="C92" s="679"/>
      <c r="D92" s="680"/>
      <c r="E92" s="680"/>
      <c r="F92" s="680"/>
      <c r="G92" s="680"/>
      <c r="H92" s="680"/>
      <c r="I92" s="678"/>
      <c r="J92" s="678"/>
      <c r="K92" s="678"/>
      <c r="L92" s="678"/>
      <c r="M92" s="678"/>
      <c r="N92" s="678"/>
      <c r="O92" s="678"/>
      <c r="P92" s="678"/>
      <c r="Q92" s="678"/>
      <c r="R92" s="678"/>
      <c r="S92" s="678"/>
      <c r="T92" s="678"/>
      <c r="U92" s="678"/>
      <c r="V92" s="678"/>
      <c r="W92" s="678"/>
      <c r="X92" s="678"/>
      <c r="Y92" s="678"/>
      <c r="Z92" s="678"/>
      <c r="AA92" s="678"/>
      <c r="AB92" s="678"/>
      <c r="AC92" s="678"/>
      <c r="AD92" s="678"/>
      <c r="AE92" s="691"/>
      <c r="AF92" s="691"/>
      <c r="AG92" s="691"/>
      <c r="AH92" s="691"/>
      <c r="AI92" s="691"/>
      <c r="AJ92" s="691"/>
      <c r="AK92" s="691"/>
      <c r="AL92" s="691"/>
      <c r="AM92" s="691"/>
      <c r="AN92" s="691"/>
      <c r="AO92" s="691"/>
      <c r="AP92" s="691"/>
      <c r="AQ92" s="691"/>
      <c r="AR92" s="691"/>
      <c r="AS92" s="3070"/>
      <c r="AT92" s="3071"/>
      <c r="AU92" s="3071"/>
      <c r="AV92" s="3071"/>
      <c r="AW92" s="3071"/>
      <c r="AX92" s="3071"/>
      <c r="AY92" s="3071"/>
      <c r="AZ92" s="3071"/>
      <c r="BA92" s="3071"/>
      <c r="BB92" s="3071"/>
      <c r="BC92" s="3071"/>
      <c r="BD92" s="3071"/>
      <c r="BE92" s="3071"/>
      <c r="BF92" s="3071"/>
      <c r="BG92" s="3071"/>
      <c r="BH92" s="3071"/>
      <c r="BI92" s="3071"/>
      <c r="BJ92" s="3071"/>
      <c r="BK92" s="3071"/>
      <c r="BL92" s="3071"/>
      <c r="BM92" s="3071"/>
      <c r="BN92" s="3071"/>
      <c r="BO92" s="3071"/>
      <c r="BP92" s="3071"/>
      <c r="BQ92" s="3071"/>
      <c r="BR92" s="3071"/>
      <c r="BS92" s="3071"/>
      <c r="BT92" s="3071"/>
      <c r="BU92" s="3071"/>
      <c r="BV92" s="3071"/>
      <c r="BW92" s="3071"/>
      <c r="BX92" s="3071"/>
      <c r="BY92" s="3071"/>
      <c r="BZ92" s="3071"/>
      <c r="CA92" s="3071"/>
      <c r="CB92" s="3071"/>
      <c r="CC92" s="3071"/>
      <c r="CD92" s="3072"/>
      <c r="CE92" s="3058"/>
      <c r="CF92" s="3059"/>
      <c r="CG92" s="3059"/>
      <c r="CH92" s="3059"/>
      <c r="CI92" s="3059"/>
      <c r="CJ92" s="3059"/>
      <c r="CK92" s="3059"/>
      <c r="CL92" s="3059"/>
      <c r="CM92" s="3059"/>
      <c r="CN92" s="3060"/>
      <c r="CO92" s="691"/>
      <c r="CP92" s="691"/>
      <c r="CQ92" s="691"/>
      <c r="CR92" s="691"/>
      <c r="CS92" s="678"/>
      <c r="CT92" s="678"/>
      <c r="CU92" s="678"/>
      <c r="CV92" s="678"/>
      <c r="CW92" s="678"/>
      <c r="CX92" s="678"/>
      <c r="CY92" s="678"/>
      <c r="CZ92" s="691"/>
      <c r="DA92" s="691"/>
      <c r="DB92" s="691"/>
      <c r="DC92" s="691"/>
      <c r="DD92" s="691"/>
      <c r="DE92" s="691"/>
      <c r="DF92" s="691"/>
      <c r="DG92" s="691"/>
      <c r="DH92" s="691"/>
      <c r="DI92" s="691"/>
      <c r="DJ92" s="691"/>
      <c r="DK92" s="691"/>
      <c r="DL92" s="691"/>
      <c r="DM92" s="691"/>
      <c r="DN92" s="691"/>
      <c r="DO92" s="691"/>
      <c r="DP92" s="678"/>
    </row>
    <row r="93" spans="1:124" ht="3" customHeight="1" x14ac:dyDescent="0.25">
      <c r="A93" s="2982"/>
      <c r="B93" s="2952">
        <v>25</v>
      </c>
      <c r="C93" s="679"/>
      <c r="D93" s="680"/>
      <c r="E93" s="680"/>
      <c r="F93" s="680"/>
      <c r="G93" s="680"/>
      <c r="H93" s="680"/>
      <c r="I93" s="678"/>
      <c r="J93" s="678"/>
      <c r="K93" s="678"/>
      <c r="L93" s="678"/>
      <c r="M93" s="678"/>
      <c r="N93" s="678"/>
      <c r="O93" s="678"/>
      <c r="P93" s="678"/>
      <c r="Q93" s="678"/>
      <c r="R93" s="678"/>
      <c r="S93" s="678"/>
      <c r="T93" s="678"/>
      <c r="U93" s="678"/>
      <c r="V93" s="678"/>
      <c r="W93" s="678"/>
      <c r="X93" s="678"/>
      <c r="Y93" s="678"/>
      <c r="Z93" s="678"/>
      <c r="AA93" s="678"/>
      <c r="AB93" s="678"/>
      <c r="AC93" s="678"/>
      <c r="AD93" s="678"/>
      <c r="AE93" s="691"/>
      <c r="AF93" s="691"/>
      <c r="AG93" s="691"/>
      <c r="AH93" s="691"/>
      <c r="AI93" s="691"/>
      <c r="AJ93" s="691"/>
      <c r="AK93" s="691"/>
      <c r="AL93" s="691"/>
      <c r="AM93" s="691"/>
      <c r="AN93" s="691"/>
      <c r="AO93" s="691"/>
      <c r="AP93" s="691"/>
      <c r="AQ93" s="691"/>
      <c r="AR93" s="691"/>
      <c r="AS93" s="3064" t="s">
        <v>898</v>
      </c>
      <c r="AT93" s="3065"/>
      <c r="AU93" s="3065"/>
      <c r="AV93" s="3065"/>
      <c r="AW93" s="3065"/>
      <c r="AX93" s="3065"/>
      <c r="AY93" s="3065"/>
      <c r="AZ93" s="3065"/>
      <c r="BA93" s="3065"/>
      <c r="BB93" s="3065"/>
      <c r="BC93" s="3065"/>
      <c r="BD93" s="3065"/>
      <c r="BE93" s="3065"/>
      <c r="BF93" s="3065"/>
      <c r="BG93" s="3065"/>
      <c r="BH93" s="3065"/>
      <c r="BI93" s="3065"/>
      <c r="BJ93" s="3065"/>
      <c r="BK93" s="3065"/>
      <c r="BL93" s="3065"/>
      <c r="BM93" s="3065"/>
      <c r="BN93" s="3065"/>
      <c r="BO93" s="3065"/>
      <c r="BP93" s="3065"/>
      <c r="BQ93" s="3065"/>
      <c r="BR93" s="3065"/>
      <c r="BS93" s="3065"/>
      <c r="BT93" s="3065"/>
      <c r="BU93" s="3065"/>
      <c r="BV93" s="3065"/>
      <c r="BW93" s="3065"/>
      <c r="BX93" s="3065"/>
      <c r="BY93" s="3065"/>
      <c r="BZ93" s="3065"/>
      <c r="CA93" s="3065"/>
      <c r="CB93" s="3065"/>
      <c r="CC93" s="3065"/>
      <c r="CD93" s="3066"/>
      <c r="CE93" s="3052">
        <v>5.2</v>
      </c>
      <c r="CF93" s="3053"/>
      <c r="CG93" s="3053"/>
      <c r="CH93" s="3053"/>
      <c r="CI93" s="3053"/>
      <c r="CJ93" s="3053"/>
      <c r="CK93" s="3053"/>
      <c r="CL93" s="3053"/>
      <c r="CM93" s="3053"/>
      <c r="CN93" s="3054"/>
      <c r="CO93" s="691"/>
      <c r="CP93" s="691"/>
      <c r="CQ93" s="691"/>
      <c r="CR93" s="691"/>
      <c r="CS93" s="678"/>
      <c r="CT93" s="678"/>
      <c r="CU93" s="678"/>
      <c r="CV93" s="678"/>
      <c r="CW93" s="678"/>
      <c r="CX93" s="678"/>
      <c r="CY93" s="678"/>
      <c r="CZ93" s="691"/>
      <c r="DA93" s="691"/>
      <c r="DB93" s="691"/>
      <c r="DC93" s="691"/>
      <c r="DD93" s="691"/>
      <c r="DE93" s="691"/>
      <c r="DF93" s="691"/>
      <c r="DG93" s="691"/>
      <c r="DH93" s="691"/>
      <c r="DI93" s="691"/>
      <c r="DJ93" s="691"/>
      <c r="DK93" s="691"/>
      <c r="DL93" s="691"/>
      <c r="DM93" s="691"/>
      <c r="DN93" s="691"/>
      <c r="DO93" s="691"/>
      <c r="DP93" s="678"/>
    </row>
    <row r="94" spans="1:124" ht="3" customHeight="1" x14ac:dyDescent="0.25">
      <c r="A94" s="2982"/>
      <c r="B94" s="2953"/>
      <c r="C94" s="679"/>
      <c r="D94" s="680"/>
      <c r="E94" s="680"/>
      <c r="F94" s="680"/>
      <c r="G94" s="680"/>
      <c r="H94" s="680"/>
      <c r="I94" s="678"/>
      <c r="J94" s="678"/>
      <c r="K94" s="678"/>
      <c r="L94" s="678"/>
      <c r="M94" s="678"/>
      <c r="N94" s="678"/>
      <c r="O94" s="678"/>
      <c r="P94" s="678"/>
      <c r="Q94" s="678"/>
      <c r="R94" s="678"/>
      <c r="S94" s="678"/>
      <c r="T94" s="678"/>
      <c r="U94" s="678"/>
      <c r="V94" s="678"/>
      <c r="W94" s="678"/>
      <c r="X94" s="678"/>
      <c r="Y94" s="678"/>
      <c r="Z94" s="678"/>
      <c r="AA94" s="678"/>
      <c r="AB94" s="678"/>
      <c r="AC94" s="678"/>
      <c r="AD94" s="678"/>
      <c r="AE94" s="691"/>
      <c r="AF94" s="691"/>
      <c r="AG94" s="691"/>
      <c r="AH94" s="691"/>
      <c r="AI94" s="691"/>
      <c r="AJ94" s="691"/>
      <c r="AK94" s="691"/>
      <c r="AL94" s="691"/>
      <c r="AM94" s="691"/>
      <c r="AN94" s="691"/>
      <c r="AO94" s="691"/>
      <c r="AP94" s="691"/>
      <c r="AQ94" s="691"/>
      <c r="AR94" s="691"/>
      <c r="AS94" s="3067"/>
      <c r="AT94" s="3068"/>
      <c r="AU94" s="3068"/>
      <c r="AV94" s="3068"/>
      <c r="AW94" s="3068"/>
      <c r="AX94" s="3068"/>
      <c r="AY94" s="3068"/>
      <c r="AZ94" s="3068"/>
      <c r="BA94" s="3068"/>
      <c r="BB94" s="3068"/>
      <c r="BC94" s="3068"/>
      <c r="BD94" s="3068"/>
      <c r="BE94" s="3068"/>
      <c r="BF94" s="3068"/>
      <c r="BG94" s="3068"/>
      <c r="BH94" s="3068"/>
      <c r="BI94" s="3068"/>
      <c r="BJ94" s="3068"/>
      <c r="BK94" s="3068"/>
      <c r="BL94" s="3068"/>
      <c r="BM94" s="3068"/>
      <c r="BN94" s="3068"/>
      <c r="BO94" s="3068"/>
      <c r="BP94" s="3068"/>
      <c r="BQ94" s="3068"/>
      <c r="BR94" s="3068"/>
      <c r="BS94" s="3068"/>
      <c r="BT94" s="3068"/>
      <c r="BU94" s="3068"/>
      <c r="BV94" s="3068"/>
      <c r="BW94" s="3068"/>
      <c r="BX94" s="3068"/>
      <c r="BY94" s="3068"/>
      <c r="BZ94" s="3068"/>
      <c r="CA94" s="3068"/>
      <c r="CB94" s="3068"/>
      <c r="CC94" s="3068"/>
      <c r="CD94" s="3069"/>
      <c r="CE94" s="3055"/>
      <c r="CF94" s="3056"/>
      <c r="CG94" s="3056"/>
      <c r="CH94" s="3056"/>
      <c r="CI94" s="3056"/>
      <c r="CJ94" s="3056"/>
      <c r="CK94" s="3056"/>
      <c r="CL94" s="3056"/>
      <c r="CM94" s="3056"/>
      <c r="CN94" s="3057"/>
      <c r="CO94" s="691"/>
      <c r="CP94" s="691"/>
      <c r="CQ94" s="691"/>
      <c r="CR94" s="691"/>
      <c r="CS94" s="678"/>
      <c r="CT94" s="678"/>
      <c r="CU94" s="678"/>
      <c r="CV94" s="678"/>
      <c r="CW94" s="678"/>
      <c r="CX94" s="678"/>
      <c r="CY94" s="678"/>
      <c r="CZ94" s="691"/>
      <c r="DA94" s="691"/>
      <c r="DB94" s="691"/>
      <c r="DC94" s="691"/>
      <c r="DD94" s="691"/>
      <c r="DE94" s="691"/>
      <c r="DF94" s="691"/>
      <c r="DG94" s="691"/>
      <c r="DH94" s="691"/>
      <c r="DI94" s="691"/>
      <c r="DJ94" s="691"/>
      <c r="DK94" s="691"/>
      <c r="DL94" s="691"/>
      <c r="DM94" s="691"/>
      <c r="DN94" s="691"/>
      <c r="DO94" s="691"/>
      <c r="DP94" s="678"/>
    </row>
    <row r="95" spans="1:124" ht="3" customHeight="1" x14ac:dyDescent="0.25">
      <c r="A95" s="2982"/>
      <c r="B95" s="2953"/>
      <c r="C95" s="679"/>
      <c r="D95" s="680"/>
      <c r="E95" s="680"/>
      <c r="F95" s="680"/>
      <c r="G95" s="680"/>
      <c r="H95" s="680"/>
      <c r="I95" s="678"/>
      <c r="J95" s="678"/>
      <c r="K95" s="678"/>
      <c r="L95" s="678"/>
      <c r="M95" s="678"/>
      <c r="N95" s="678"/>
      <c r="O95" s="678"/>
      <c r="P95" s="678"/>
      <c r="Q95" s="678"/>
      <c r="R95" s="678"/>
      <c r="S95" s="678"/>
      <c r="T95" s="678"/>
      <c r="U95" s="678"/>
      <c r="V95" s="678"/>
      <c r="W95" s="678"/>
      <c r="X95" s="678"/>
      <c r="Y95" s="678"/>
      <c r="Z95" s="678"/>
      <c r="AA95" s="678"/>
      <c r="AB95" s="678"/>
      <c r="AC95" s="678"/>
      <c r="AD95" s="678"/>
      <c r="AE95" s="691"/>
      <c r="AF95" s="691"/>
      <c r="AG95" s="691"/>
      <c r="AH95" s="691"/>
      <c r="AI95" s="691"/>
      <c r="AJ95" s="691"/>
      <c r="AK95" s="691"/>
      <c r="AL95" s="691"/>
      <c r="AM95" s="691"/>
      <c r="AN95" s="691"/>
      <c r="AO95" s="691"/>
      <c r="AP95" s="691"/>
      <c r="AQ95" s="691"/>
      <c r="AR95" s="691"/>
      <c r="AS95" s="3067"/>
      <c r="AT95" s="3068"/>
      <c r="AU95" s="3068"/>
      <c r="AV95" s="3068"/>
      <c r="AW95" s="3068"/>
      <c r="AX95" s="3068"/>
      <c r="AY95" s="3068"/>
      <c r="AZ95" s="3068"/>
      <c r="BA95" s="3068"/>
      <c r="BB95" s="3068"/>
      <c r="BC95" s="3068"/>
      <c r="BD95" s="3068"/>
      <c r="BE95" s="3068"/>
      <c r="BF95" s="3068"/>
      <c r="BG95" s="3068"/>
      <c r="BH95" s="3068"/>
      <c r="BI95" s="3068"/>
      <c r="BJ95" s="3068"/>
      <c r="BK95" s="3068"/>
      <c r="BL95" s="3068"/>
      <c r="BM95" s="3068"/>
      <c r="BN95" s="3068"/>
      <c r="BO95" s="3068"/>
      <c r="BP95" s="3068"/>
      <c r="BQ95" s="3068"/>
      <c r="BR95" s="3068"/>
      <c r="BS95" s="3068"/>
      <c r="BT95" s="3068"/>
      <c r="BU95" s="3068"/>
      <c r="BV95" s="3068"/>
      <c r="BW95" s="3068"/>
      <c r="BX95" s="3068"/>
      <c r="BY95" s="3068"/>
      <c r="BZ95" s="3068"/>
      <c r="CA95" s="3068"/>
      <c r="CB95" s="3068"/>
      <c r="CC95" s="3068"/>
      <c r="CD95" s="3069"/>
      <c r="CE95" s="3055"/>
      <c r="CF95" s="3056"/>
      <c r="CG95" s="3056"/>
      <c r="CH95" s="3056"/>
      <c r="CI95" s="3056"/>
      <c r="CJ95" s="3056"/>
      <c r="CK95" s="3056"/>
      <c r="CL95" s="3056"/>
      <c r="CM95" s="3056"/>
      <c r="CN95" s="3057"/>
      <c r="CO95" s="691"/>
      <c r="CP95" s="691"/>
      <c r="CQ95" s="691"/>
      <c r="CR95" s="691"/>
      <c r="CS95" s="678"/>
      <c r="CT95" s="678"/>
      <c r="CU95" s="678"/>
      <c r="CV95" s="678"/>
      <c r="CW95" s="678"/>
      <c r="CX95" s="678"/>
      <c r="CY95" s="678"/>
      <c r="CZ95" s="691"/>
      <c r="DA95" s="691"/>
      <c r="DB95" s="691"/>
      <c r="DC95" s="691"/>
      <c r="DD95" s="691"/>
      <c r="DE95" s="691"/>
      <c r="DF95" s="691"/>
      <c r="DG95" s="691"/>
      <c r="DH95" s="691"/>
      <c r="DI95" s="691"/>
      <c r="DJ95" s="691"/>
      <c r="DK95" s="691"/>
      <c r="DL95" s="691"/>
      <c r="DM95" s="691"/>
      <c r="DN95" s="691"/>
      <c r="DO95" s="691"/>
      <c r="DP95" s="678"/>
    </row>
    <row r="96" spans="1:124" ht="3" customHeight="1" x14ac:dyDescent="0.25">
      <c r="A96" s="2982"/>
      <c r="B96" s="2953"/>
      <c r="C96" s="679"/>
      <c r="D96" s="680"/>
      <c r="E96" s="680"/>
      <c r="F96" s="680"/>
      <c r="G96" s="680"/>
      <c r="H96" s="680"/>
      <c r="I96" s="678"/>
      <c r="J96" s="678"/>
      <c r="K96" s="678"/>
      <c r="L96" s="678"/>
      <c r="M96" s="678"/>
      <c r="N96" s="678"/>
      <c r="O96" s="678"/>
      <c r="P96" s="678"/>
      <c r="Q96" s="678"/>
      <c r="R96" s="678"/>
      <c r="S96" s="678"/>
      <c r="T96" s="678"/>
      <c r="U96" s="678"/>
      <c r="V96" s="678"/>
      <c r="W96" s="678"/>
      <c r="X96" s="678"/>
      <c r="Y96" s="678"/>
      <c r="Z96" s="678"/>
      <c r="AA96" s="678"/>
      <c r="AB96" s="678"/>
      <c r="AC96" s="678"/>
      <c r="AD96" s="678"/>
      <c r="AE96" s="691"/>
      <c r="AF96" s="691"/>
      <c r="AG96" s="691"/>
      <c r="AH96" s="691"/>
      <c r="AI96" s="691"/>
      <c r="AJ96" s="691"/>
      <c r="AK96" s="691"/>
      <c r="AL96" s="691"/>
      <c r="AM96" s="691"/>
      <c r="AN96" s="691"/>
      <c r="AO96" s="691"/>
      <c r="AP96" s="691"/>
      <c r="AQ96" s="691"/>
      <c r="AR96" s="691"/>
      <c r="AS96" s="3067"/>
      <c r="AT96" s="3068"/>
      <c r="AU96" s="3068"/>
      <c r="AV96" s="3068"/>
      <c r="AW96" s="3068"/>
      <c r="AX96" s="3068"/>
      <c r="AY96" s="3068"/>
      <c r="AZ96" s="3068"/>
      <c r="BA96" s="3068"/>
      <c r="BB96" s="3068"/>
      <c r="BC96" s="3068"/>
      <c r="BD96" s="3068"/>
      <c r="BE96" s="3068"/>
      <c r="BF96" s="3068"/>
      <c r="BG96" s="3068"/>
      <c r="BH96" s="3068"/>
      <c r="BI96" s="3068"/>
      <c r="BJ96" s="3068"/>
      <c r="BK96" s="3068"/>
      <c r="BL96" s="3068"/>
      <c r="BM96" s="3068"/>
      <c r="BN96" s="3068"/>
      <c r="BO96" s="3068"/>
      <c r="BP96" s="3068"/>
      <c r="BQ96" s="3068"/>
      <c r="BR96" s="3068"/>
      <c r="BS96" s="3068"/>
      <c r="BT96" s="3068"/>
      <c r="BU96" s="3068"/>
      <c r="BV96" s="3068"/>
      <c r="BW96" s="3068"/>
      <c r="BX96" s="3068"/>
      <c r="BY96" s="3068"/>
      <c r="BZ96" s="3068"/>
      <c r="CA96" s="3068"/>
      <c r="CB96" s="3068"/>
      <c r="CC96" s="3068"/>
      <c r="CD96" s="3069"/>
      <c r="CE96" s="3055"/>
      <c r="CF96" s="3056"/>
      <c r="CG96" s="3056"/>
      <c r="CH96" s="3056"/>
      <c r="CI96" s="3056"/>
      <c r="CJ96" s="3056"/>
      <c r="CK96" s="3056"/>
      <c r="CL96" s="3056"/>
      <c r="CM96" s="3056"/>
      <c r="CN96" s="3057"/>
      <c r="CO96" s="691"/>
      <c r="CP96" s="691"/>
      <c r="CQ96" s="691"/>
      <c r="CR96" s="691"/>
      <c r="CS96" s="678"/>
      <c r="CT96" s="678"/>
      <c r="CU96" s="678"/>
      <c r="CV96" s="678"/>
      <c r="CW96" s="678"/>
      <c r="CX96" s="678"/>
      <c r="CY96" s="678"/>
      <c r="CZ96" s="691"/>
      <c r="DA96" s="691"/>
      <c r="DB96" s="691"/>
      <c r="DC96" s="691"/>
      <c r="DD96" s="691"/>
      <c r="DE96" s="691"/>
      <c r="DF96" s="691"/>
      <c r="DG96" s="691"/>
      <c r="DH96" s="691"/>
      <c r="DI96" s="691"/>
      <c r="DJ96" s="691"/>
      <c r="DK96" s="691"/>
      <c r="DL96" s="691"/>
      <c r="DM96" s="691"/>
      <c r="DN96" s="691"/>
      <c r="DO96" s="691"/>
      <c r="DP96" s="678"/>
    </row>
    <row r="97" spans="1:120" ht="3" customHeight="1" x14ac:dyDescent="0.25">
      <c r="A97" s="2982"/>
      <c r="B97" s="2954"/>
      <c r="C97" s="679"/>
      <c r="D97" s="680"/>
      <c r="E97" s="680"/>
      <c r="F97" s="680"/>
      <c r="G97" s="680"/>
      <c r="H97" s="680"/>
      <c r="I97" s="678"/>
      <c r="J97" s="678"/>
      <c r="K97" s="678"/>
      <c r="L97" s="678"/>
      <c r="M97" s="678"/>
      <c r="N97" s="678"/>
      <c r="O97" s="678"/>
      <c r="P97" s="678"/>
      <c r="Q97" s="678"/>
      <c r="R97" s="678"/>
      <c r="S97" s="678"/>
      <c r="T97" s="678"/>
      <c r="U97" s="678"/>
      <c r="V97" s="678"/>
      <c r="W97" s="678"/>
      <c r="X97" s="678"/>
      <c r="Y97" s="678"/>
      <c r="Z97" s="678"/>
      <c r="AA97" s="678"/>
      <c r="AB97" s="678"/>
      <c r="AC97" s="678"/>
      <c r="AD97" s="678"/>
      <c r="AE97" s="691"/>
      <c r="AF97" s="691"/>
      <c r="AG97" s="691"/>
      <c r="AH97" s="691"/>
      <c r="AI97" s="691"/>
      <c r="AJ97" s="691"/>
      <c r="AK97" s="691"/>
      <c r="AL97" s="691"/>
      <c r="AM97" s="691"/>
      <c r="AN97" s="691"/>
      <c r="AO97" s="691"/>
      <c r="AP97" s="691"/>
      <c r="AQ97" s="691"/>
      <c r="AR97" s="691"/>
      <c r="AS97" s="3070"/>
      <c r="AT97" s="3071"/>
      <c r="AU97" s="3071"/>
      <c r="AV97" s="3071"/>
      <c r="AW97" s="3071"/>
      <c r="AX97" s="3071"/>
      <c r="AY97" s="3071"/>
      <c r="AZ97" s="3071"/>
      <c r="BA97" s="3071"/>
      <c r="BB97" s="3071"/>
      <c r="BC97" s="3071"/>
      <c r="BD97" s="3071"/>
      <c r="BE97" s="3071"/>
      <c r="BF97" s="3071"/>
      <c r="BG97" s="3071"/>
      <c r="BH97" s="3071"/>
      <c r="BI97" s="3071"/>
      <c r="BJ97" s="3071"/>
      <c r="BK97" s="3071"/>
      <c r="BL97" s="3071"/>
      <c r="BM97" s="3071"/>
      <c r="BN97" s="3071"/>
      <c r="BO97" s="3071"/>
      <c r="BP97" s="3071"/>
      <c r="BQ97" s="3071"/>
      <c r="BR97" s="3071"/>
      <c r="BS97" s="3071"/>
      <c r="BT97" s="3071"/>
      <c r="BU97" s="3071"/>
      <c r="BV97" s="3071"/>
      <c r="BW97" s="3071"/>
      <c r="BX97" s="3071"/>
      <c r="BY97" s="3071"/>
      <c r="BZ97" s="3071"/>
      <c r="CA97" s="3071"/>
      <c r="CB97" s="3071"/>
      <c r="CC97" s="3071"/>
      <c r="CD97" s="3072"/>
      <c r="CE97" s="3058"/>
      <c r="CF97" s="3059"/>
      <c r="CG97" s="3059"/>
      <c r="CH97" s="3059"/>
      <c r="CI97" s="3059"/>
      <c r="CJ97" s="3059"/>
      <c r="CK97" s="3059"/>
      <c r="CL97" s="3059"/>
      <c r="CM97" s="3059"/>
      <c r="CN97" s="3060"/>
      <c r="CO97" s="691"/>
      <c r="CP97" s="691"/>
      <c r="CQ97" s="691"/>
      <c r="CR97" s="691"/>
      <c r="CS97" s="678"/>
      <c r="CT97" s="678"/>
      <c r="CU97" s="678"/>
      <c r="CV97" s="678"/>
      <c r="CW97" s="678"/>
      <c r="CX97" s="678"/>
      <c r="CY97" s="678"/>
      <c r="CZ97" s="691"/>
      <c r="DA97" s="691"/>
      <c r="DB97" s="691"/>
      <c r="DC97" s="691"/>
      <c r="DD97" s="691"/>
      <c r="DE97" s="691"/>
      <c r="DF97" s="691"/>
      <c r="DG97" s="691"/>
      <c r="DH97" s="691"/>
      <c r="DI97" s="691"/>
      <c r="DJ97" s="691"/>
      <c r="DK97" s="691"/>
      <c r="DL97" s="691"/>
      <c r="DM97" s="691"/>
      <c r="DN97" s="691"/>
      <c r="DO97" s="691"/>
      <c r="DP97" s="678"/>
    </row>
    <row r="98" spans="1:120" ht="3" customHeight="1" x14ac:dyDescent="0.25">
      <c r="A98" s="2982"/>
      <c r="B98" s="2952">
        <v>20</v>
      </c>
      <c r="C98" s="679"/>
      <c r="D98" s="680"/>
      <c r="E98" s="680"/>
      <c r="F98" s="680"/>
      <c r="G98" s="680"/>
      <c r="H98" s="680"/>
      <c r="I98" s="678"/>
      <c r="J98" s="678"/>
      <c r="K98" s="678"/>
      <c r="L98" s="678"/>
      <c r="M98" s="678"/>
      <c r="N98" s="678"/>
      <c r="O98" s="678"/>
      <c r="P98" s="678"/>
      <c r="Q98" s="678"/>
      <c r="R98" s="678"/>
      <c r="S98" s="678"/>
      <c r="T98" s="678"/>
      <c r="U98" s="678"/>
      <c r="V98" s="678"/>
      <c r="W98" s="678"/>
      <c r="X98" s="678"/>
      <c r="Y98" s="678"/>
      <c r="Z98" s="678"/>
      <c r="AA98" s="678"/>
      <c r="AB98" s="678"/>
      <c r="AC98" s="678"/>
      <c r="AD98" s="678"/>
      <c r="AE98" s="691"/>
      <c r="AF98" s="691"/>
      <c r="AG98" s="691"/>
      <c r="AH98" s="691"/>
      <c r="AI98" s="691"/>
      <c r="AJ98" s="691"/>
      <c r="AK98" s="691"/>
      <c r="AL98" s="691"/>
      <c r="AM98" s="691"/>
      <c r="AN98" s="691"/>
      <c r="AO98" s="691"/>
      <c r="AP98" s="691"/>
      <c r="AQ98" s="691"/>
      <c r="AR98" s="691"/>
      <c r="AS98" s="3061" t="s">
        <v>896</v>
      </c>
      <c r="AT98" s="3061"/>
      <c r="AU98" s="3061"/>
      <c r="AV98" s="3061"/>
      <c r="AW98" s="3061"/>
      <c r="AX98" s="3061"/>
      <c r="AY98" s="3061"/>
      <c r="AZ98" s="3061"/>
      <c r="BA98" s="3061"/>
      <c r="BB98" s="3061"/>
      <c r="BC98" s="3061"/>
      <c r="BD98" s="3061"/>
      <c r="BE98" s="3061"/>
      <c r="BF98" s="3061"/>
      <c r="BG98" s="3061"/>
      <c r="BH98" s="3061"/>
      <c r="BI98" s="3061"/>
      <c r="BJ98" s="3061"/>
      <c r="BK98" s="3061"/>
      <c r="BL98" s="3061"/>
      <c r="BM98" s="3061"/>
      <c r="BN98" s="3061"/>
      <c r="BO98" s="3061"/>
      <c r="BP98" s="3061"/>
      <c r="BQ98" s="3061"/>
      <c r="BR98" s="3061"/>
      <c r="BS98" s="3061"/>
      <c r="BT98" s="3061"/>
      <c r="BU98" s="3061"/>
      <c r="BV98" s="3061"/>
      <c r="BW98" s="3061"/>
      <c r="BX98" s="3061"/>
      <c r="BY98" s="3061"/>
      <c r="BZ98" s="3061"/>
      <c r="CA98" s="3061"/>
      <c r="CB98" s="3061"/>
      <c r="CC98" s="3061"/>
      <c r="CD98" s="3061"/>
      <c r="CE98" s="3030">
        <v>4.9000000000000004</v>
      </c>
      <c r="CF98" s="3030"/>
      <c r="CG98" s="3030"/>
      <c r="CH98" s="3030"/>
      <c r="CI98" s="3030"/>
      <c r="CJ98" s="3030"/>
      <c r="CK98" s="3030"/>
      <c r="CL98" s="3030"/>
      <c r="CM98" s="3030"/>
      <c r="CN98" s="3030"/>
      <c r="CO98" s="691"/>
      <c r="CP98" s="691"/>
      <c r="CQ98" s="691"/>
      <c r="CR98" s="691"/>
      <c r="CS98" s="678"/>
      <c r="CT98" s="678"/>
      <c r="CU98" s="678"/>
      <c r="CV98" s="678"/>
      <c r="CW98" s="678"/>
      <c r="CX98" s="678"/>
      <c r="CY98" s="678"/>
      <c r="CZ98" s="691"/>
      <c r="DA98" s="691"/>
      <c r="DB98" s="691"/>
      <c r="DC98" s="691"/>
      <c r="DD98" s="691"/>
      <c r="DE98" s="691"/>
      <c r="DF98" s="691"/>
      <c r="DG98" s="691"/>
      <c r="DH98" s="691"/>
      <c r="DI98" s="691"/>
      <c r="DJ98" s="691"/>
      <c r="DK98" s="691"/>
      <c r="DL98" s="691"/>
      <c r="DM98" s="691"/>
      <c r="DN98" s="691"/>
      <c r="DO98" s="691"/>
      <c r="DP98" s="678"/>
    </row>
    <row r="99" spans="1:120" ht="3" customHeight="1" x14ac:dyDescent="0.25">
      <c r="A99" s="2982"/>
      <c r="B99" s="2953"/>
      <c r="C99" s="679"/>
      <c r="D99" s="680"/>
      <c r="E99" s="680"/>
      <c r="F99" s="680"/>
      <c r="G99" s="680"/>
      <c r="H99" s="680"/>
      <c r="I99" s="678"/>
      <c r="J99" s="678"/>
      <c r="K99" s="678"/>
      <c r="L99" s="678"/>
      <c r="M99" s="678"/>
      <c r="N99" s="678"/>
      <c r="O99" s="678"/>
      <c r="P99" s="678"/>
      <c r="Q99" s="678"/>
      <c r="R99" s="678"/>
      <c r="S99" s="678"/>
      <c r="T99" s="678"/>
      <c r="U99" s="678"/>
      <c r="V99" s="678"/>
      <c r="W99" s="678"/>
      <c r="X99" s="678"/>
      <c r="Y99" s="678"/>
      <c r="Z99" s="678"/>
      <c r="AA99" s="678"/>
      <c r="AB99" s="678"/>
      <c r="AC99" s="678"/>
      <c r="AD99" s="678"/>
      <c r="AE99" s="691"/>
      <c r="AF99" s="691"/>
      <c r="AG99" s="691"/>
      <c r="AH99" s="691"/>
      <c r="AI99" s="691"/>
      <c r="AJ99" s="691"/>
      <c r="AK99" s="691"/>
      <c r="AL99" s="691"/>
      <c r="AM99" s="691"/>
      <c r="AN99" s="691"/>
      <c r="AO99" s="691"/>
      <c r="AP99" s="691"/>
      <c r="AQ99" s="691"/>
      <c r="AR99" s="691"/>
      <c r="AS99" s="3062"/>
      <c r="AT99" s="3062"/>
      <c r="AU99" s="3062"/>
      <c r="AV99" s="3062"/>
      <c r="AW99" s="3062"/>
      <c r="AX99" s="3062"/>
      <c r="AY99" s="3062"/>
      <c r="AZ99" s="3062"/>
      <c r="BA99" s="3062"/>
      <c r="BB99" s="3062"/>
      <c r="BC99" s="3062"/>
      <c r="BD99" s="3062"/>
      <c r="BE99" s="3062"/>
      <c r="BF99" s="3062"/>
      <c r="BG99" s="3062"/>
      <c r="BH99" s="3062"/>
      <c r="BI99" s="3062"/>
      <c r="BJ99" s="3062"/>
      <c r="BK99" s="3062"/>
      <c r="BL99" s="3062"/>
      <c r="BM99" s="3062"/>
      <c r="BN99" s="3062"/>
      <c r="BO99" s="3062"/>
      <c r="BP99" s="3062"/>
      <c r="BQ99" s="3062"/>
      <c r="BR99" s="3062"/>
      <c r="BS99" s="3062"/>
      <c r="BT99" s="3062"/>
      <c r="BU99" s="3062"/>
      <c r="BV99" s="3062"/>
      <c r="BW99" s="3062"/>
      <c r="BX99" s="3062"/>
      <c r="BY99" s="3062"/>
      <c r="BZ99" s="3062"/>
      <c r="CA99" s="3062"/>
      <c r="CB99" s="3062"/>
      <c r="CC99" s="3062"/>
      <c r="CD99" s="3062"/>
      <c r="CE99" s="3031"/>
      <c r="CF99" s="3031"/>
      <c r="CG99" s="3031"/>
      <c r="CH99" s="3031"/>
      <c r="CI99" s="3031"/>
      <c r="CJ99" s="3031"/>
      <c r="CK99" s="3031"/>
      <c r="CL99" s="3031"/>
      <c r="CM99" s="3031"/>
      <c r="CN99" s="3031"/>
      <c r="CO99" s="691"/>
      <c r="CP99" s="691"/>
      <c r="CQ99" s="691"/>
      <c r="CR99" s="691"/>
      <c r="CS99" s="678"/>
      <c r="CT99" s="678"/>
      <c r="CU99" s="678"/>
      <c r="CV99" s="678"/>
      <c r="CW99" s="678"/>
      <c r="CX99" s="678"/>
      <c r="CY99" s="678"/>
      <c r="CZ99" s="691"/>
      <c r="DA99" s="691"/>
      <c r="DB99" s="691"/>
      <c r="DC99" s="691"/>
      <c r="DD99" s="691"/>
      <c r="DE99" s="691"/>
      <c r="DF99" s="691"/>
      <c r="DG99" s="691"/>
      <c r="DH99" s="691"/>
      <c r="DI99" s="691"/>
      <c r="DJ99" s="691"/>
      <c r="DK99" s="691"/>
      <c r="DL99" s="691"/>
      <c r="DM99" s="691"/>
      <c r="DN99" s="691"/>
      <c r="DO99" s="691"/>
      <c r="DP99" s="678"/>
    </row>
    <row r="100" spans="1:120" ht="3" customHeight="1" x14ac:dyDescent="0.25">
      <c r="A100" s="2982"/>
      <c r="B100" s="2953"/>
      <c r="C100" s="679"/>
      <c r="D100" s="680"/>
      <c r="E100" s="680"/>
      <c r="F100" s="680"/>
      <c r="G100" s="680"/>
      <c r="H100" s="680"/>
      <c r="I100" s="678"/>
      <c r="J100" s="678"/>
      <c r="K100" s="678"/>
      <c r="L100" s="678"/>
      <c r="M100" s="678"/>
      <c r="N100" s="678"/>
      <c r="O100" s="678"/>
      <c r="P100" s="678"/>
      <c r="Q100" s="678"/>
      <c r="R100" s="678"/>
      <c r="S100" s="678"/>
      <c r="T100" s="678"/>
      <c r="U100" s="678"/>
      <c r="V100" s="678"/>
      <c r="W100" s="678"/>
      <c r="X100" s="678"/>
      <c r="Y100" s="678"/>
      <c r="Z100" s="678"/>
      <c r="AA100" s="678"/>
      <c r="AB100" s="678"/>
      <c r="AC100" s="678"/>
      <c r="AD100" s="678"/>
      <c r="AE100" s="691"/>
      <c r="AF100" s="691"/>
      <c r="AG100" s="691"/>
      <c r="AH100" s="691"/>
      <c r="AI100" s="691"/>
      <c r="AJ100" s="691"/>
      <c r="AK100" s="691"/>
      <c r="AL100" s="691"/>
      <c r="AM100" s="691"/>
      <c r="AN100" s="691"/>
      <c r="AO100" s="691"/>
      <c r="AP100" s="691"/>
      <c r="AQ100" s="691"/>
      <c r="AR100" s="691"/>
      <c r="AS100" s="3062"/>
      <c r="AT100" s="3062"/>
      <c r="AU100" s="3062"/>
      <c r="AV100" s="3062"/>
      <c r="AW100" s="3062"/>
      <c r="AX100" s="3062"/>
      <c r="AY100" s="3062"/>
      <c r="AZ100" s="3062"/>
      <c r="BA100" s="3062"/>
      <c r="BB100" s="3062"/>
      <c r="BC100" s="3062"/>
      <c r="BD100" s="3062"/>
      <c r="BE100" s="3062"/>
      <c r="BF100" s="3062"/>
      <c r="BG100" s="3062"/>
      <c r="BH100" s="3062"/>
      <c r="BI100" s="3062"/>
      <c r="BJ100" s="3062"/>
      <c r="BK100" s="3062"/>
      <c r="BL100" s="3062"/>
      <c r="BM100" s="3062"/>
      <c r="BN100" s="3062"/>
      <c r="BO100" s="3062"/>
      <c r="BP100" s="3062"/>
      <c r="BQ100" s="3062"/>
      <c r="BR100" s="3062"/>
      <c r="BS100" s="3062"/>
      <c r="BT100" s="3062"/>
      <c r="BU100" s="3062"/>
      <c r="BV100" s="3062"/>
      <c r="BW100" s="3062"/>
      <c r="BX100" s="3062"/>
      <c r="BY100" s="3062"/>
      <c r="BZ100" s="3062"/>
      <c r="CA100" s="3062"/>
      <c r="CB100" s="3062"/>
      <c r="CC100" s="3062"/>
      <c r="CD100" s="3062"/>
      <c r="CE100" s="3031"/>
      <c r="CF100" s="3031"/>
      <c r="CG100" s="3031"/>
      <c r="CH100" s="3031"/>
      <c r="CI100" s="3031"/>
      <c r="CJ100" s="3031"/>
      <c r="CK100" s="3031"/>
      <c r="CL100" s="3031"/>
      <c r="CM100" s="3031"/>
      <c r="CN100" s="3031"/>
      <c r="CO100" s="691"/>
      <c r="CP100" s="691"/>
      <c r="CQ100" s="691"/>
      <c r="CR100" s="691"/>
      <c r="CS100" s="678"/>
      <c r="CT100" s="678"/>
      <c r="CU100" s="678"/>
      <c r="CV100" s="678"/>
      <c r="CW100" s="678"/>
      <c r="CX100" s="678"/>
      <c r="CY100" s="678"/>
      <c r="CZ100" s="691"/>
      <c r="DA100" s="691"/>
      <c r="DB100" s="691"/>
      <c r="DC100" s="691"/>
      <c r="DD100" s="691"/>
      <c r="DE100" s="691"/>
      <c r="DF100" s="691"/>
      <c r="DG100" s="691"/>
      <c r="DH100" s="691"/>
      <c r="DI100" s="691"/>
      <c r="DJ100" s="691"/>
      <c r="DK100" s="691"/>
      <c r="DL100" s="691"/>
      <c r="DM100" s="691"/>
      <c r="DN100" s="691"/>
      <c r="DO100" s="691"/>
      <c r="DP100" s="678"/>
    </row>
    <row r="101" spans="1:120" ht="3" customHeight="1" x14ac:dyDescent="0.25">
      <c r="A101" s="2982"/>
      <c r="B101" s="2953"/>
      <c r="C101" s="679"/>
      <c r="D101" s="680"/>
      <c r="E101" s="680"/>
      <c r="F101" s="680"/>
      <c r="G101" s="680"/>
      <c r="H101" s="680"/>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c r="AE101" s="691"/>
      <c r="AF101" s="691"/>
      <c r="AG101" s="691"/>
      <c r="AH101" s="691"/>
      <c r="AI101" s="691"/>
      <c r="AJ101" s="691"/>
      <c r="AK101" s="691"/>
      <c r="AL101" s="691"/>
      <c r="AM101" s="691"/>
      <c r="AN101" s="691"/>
      <c r="AO101" s="691"/>
      <c r="AP101" s="691"/>
      <c r="AQ101" s="691"/>
      <c r="AR101" s="691"/>
      <c r="AS101" s="3062"/>
      <c r="AT101" s="3062"/>
      <c r="AU101" s="3062"/>
      <c r="AV101" s="3062"/>
      <c r="AW101" s="3062"/>
      <c r="AX101" s="3062"/>
      <c r="AY101" s="3062"/>
      <c r="AZ101" s="3062"/>
      <c r="BA101" s="3062"/>
      <c r="BB101" s="3062"/>
      <c r="BC101" s="3062"/>
      <c r="BD101" s="3062"/>
      <c r="BE101" s="3062"/>
      <c r="BF101" s="3062"/>
      <c r="BG101" s="3062"/>
      <c r="BH101" s="3062"/>
      <c r="BI101" s="3062"/>
      <c r="BJ101" s="3062"/>
      <c r="BK101" s="3062"/>
      <c r="BL101" s="3062"/>
      <c r="BM101" s="3062"/>
      <c r="BN101" s="3062"/>
      <c r="BO101" s="3062"/>
      <c r="BP101" s="3062"/>
      <c r="BQ101" s="3062"/>
      <c r="BR101" s="3062"/>
      <c r="BS101" s="3062"/>
      <c r="BT101" s="3062"/>
      <c r="BU101" s="3062"/>
      <c r="BV101" s="3062"/>
      <c r="BW101" s="3062"/>
      <c r="BX101" s="3062"/>
      <c r="BY101" s="3062"/>
      <c r="BZ101" s="3062"/>
      <c r="CA101" s="3062"/>
      <c r="CB101" s="3062"/>
      <c r="CC101" s="3062"/>
      <c r="CD101" s="3062"/>
      <c r="CE101" s="3031"/>
      <c r="CF101" s="3031"/>
      <c r="CG101" s="3031"/>
      <c r="CH101" s="3031"/>
      <c r="CI101" s="3031"/>
      <c r="CJ101" s="3031"/>
      <c r="CK101" s="3031"/>
      <c r="CL101" s="3031"/>
      <c r="CM101" s="3031"/>
      <c r="CN101" s="3031"/>
      <c r="CO101" s="691"/>
      <c r="CP101" s="691"/>
      <c r="CQ101" s="691"/>
      <c r="CR101" s="691"/>
      <c r="CS101" s="678"/>
      <c r="CT101" s="678"/>
      <c r="CU101" s="678"/>
      <c r="CV101" s="678"/>
      <c r="CW101" s="678"/>
      <c r="CX101" s="678"/>
      <c r="CY101" s="678"/>
      <c r="CZ101" s="691"/>
      <c r="DA101" s="691"/>
      <c r="DB101" s="691"/>
      <c r="DC101" s="691"/>
      <c r="DD101" s="691"/>
      <c r="DE101" s="691"/>
      <c r="DF101" s="691"/>
      <c r="DG101" s="691"/>
      <c r="DH101" s="691"/>
      <c r="DI101" s="691"/>
      <c r="DJ101" s="691"/>
      <c r="DK101" s="691"/>
      <c r="DL101" s="691"/>
      <c r="DM101" s="691"/>
      <c r="DN101" s="691"/>
      <c r="DO101" s="691"/>
      <c r="DP101" s="678"/>
    </row>
    <row r="102" spans="1:120" ht="3" customHeight="1" x14ac:dyDescent="0.25">
      <c r="A102" s="2982"/>
      <c r="B102" s="2954"/>
      <c r="C102" s="679"/>
      <c r="D102" s="680"/>
      <c r="E102" s="680"/>
      <c r="F102" s="680"/>
      <c r="G102" s="680"/>
      <c r="H102" s="680"/>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91"/>
      <c r="AF102" s="691"/>
      <c r="AG102" s="691"/>
      <c r="AH102" s="691"/>
      <c r="AI102" s="691"/>
      <c r="AJ102" s="691"/>
      <c r="AK102" s="691"/>
      <c r="AL102" s="691"/>
      <c r="AM102" s="691"/>
      <c r="AN102" s="691"/>
      <c r="AO102" s="691"/>
      <c r="AP102" s="691"/>
      <c r="AQ102" s="691"/>
      <c r="AR102" s="691"/>
      <c r="AS102" s="3063"/>
      <c r="AT102" s="3063"/>
      <c r="AU102" s="3063"/>
      <c r="AV102" s="3063"/>
      <c r="AW102" s="3063"/>
      <c r="AX102" s="3063"/>
      <c r="AY102" s="3063"/>
      <c r="AZ102" s="3063"/>
      <c r="BA102" s="3063"/>
      <c r="BB102" s="3063"/>
      <c r="BC102" s="3063"/>
      <c r="BD102" s="3063"/>
      <c r="BE102" s="3063"/>
      <c r="BF102" s="3063"/>
      <c r="BG102" s="3063"/>
      <c r="BH102" s="3063"/>
      <c r="BI102" s="3063"/>
      <c r="BJ102" s="3063"/>
      <c r="BK102" s="3063"/>
      <c r="BL102" s="3063"/>
      <c r="BM102" s="3063"/>
      <c r="BN102" s="3063"/>
      <c r="BO102" s="3063"/>
      <c r="BP102" s="3063"/>
      <c r="BQ102" s="3063"/>
      <c r="BR102" s="3063"/>
      <c r="BS102" s="3063"/>
      <c r="BT102" s="3063"/>
      <c r="BU102" s="3063"/>
      <c r="BV102" s="3063"/>
      <c r="BW102" s="3063"/>
      <c r="BX102" s="3063"/>
      <c r="BY102" s="3063"/>
      <c r="BZ102" s="3063"/>
      <c r="CA102" s="3063"/>
      <c r="CB102" s="3063"/>
      <c r="CC102" s="3063"/>
      <c r="CD102" s="3063"/>
      <c r="CE102" s="3032"/>
      <c r="CF102" s="3032"/>
      <c r="CG102" s="3032"/>
      <c r="CH102" s="3032"/>
      <c r="CI102" s="3032"/>
      <c r="CJ102" s="3032"/>
      <c r="CK102" s="3032"/>
      <c r="CL102" s="3032"/>
      <c r="CM102" s="3032"/>
      <c r="CN102" s="3032"/>
      <c r="CO102" s="691"/>
      <c r="CP102" s="691"/>
      <c r="CQ102" s="691"/>
      <c r="CR102" s="691"/>
      <c r="CS102" s="678"/>
      <c r="CT102" s="678"/>
      <c r="CU102" s="678"/>
      <c r="CV102" s="678"/>
      <c r="CW102" s="678"/>
      <c r="CX102" s="678"/>
      <c r="CY102" s="678"/>
      <c r="CZ102" s="691"/>
      <c r="DA102" s="691"/>
      <c r="DB102" s="691"/>
      <c r="DC102" s="691"/>
      <c r="DD102" s="691"/>
      <c r="DE102" s="691"/>
      <c r="DF102" s="691"/>
      <c r="DG102" s="691"/>
      <c r="DH102" s="691"/>
      <c r="DI102" s="691"/>
      <c r="DJ102" s="691"/>
      <c r="DK102" s="691"/>
      <c r="DL102" s="691"/>
      <c r="DM102" s="691"/>
      <c r="DN102" s="691"/>
      <c r="DO102" s="691"/>
      <c r="DP102" s="678"/>
    </row>
    <row r="103" spans="1:120" ht="3" customHeight="1" x14ac:dyDescent="0.25">
      <c r="A103" s="2982"/>
      <c r="B103" s="2952">
        <v>15</v>
      </c>
      <c r="C103" s="679"/>
      <c r="D103" s="680"/>
      <c r="E103" s="680"/>
      <c r="F103" s="680"/>
      <c r="G103" s="680"/>
      <c r="H103" s="680"/>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91"/>
      <c r="AF103" s="691"/>
      <c r="AG103" s="691"/>
      <c r="AH103" s="691"/>
      <c r="AI103" s="691"/>
      <c r="AJ103" s="691"/>
      <c r="AK103" s="691"/>
      <c r="AL103" s="691"/>
      <c r="AM103" s="691"/>
      <c r="AN103" s="691"/>
      <c r="AO103" s="691"/>
      <c r="AP103" s="691"/>
      <c r="AQ103" s="691"/>
      <c r="AR103" s="691"/>
      <c r="AS103" s="3026" t="s">
        <v>1000</v>
      </c>
      <c r="AT103" s="3026"/>
      <c r="AU103" s="3026"/>
      <c r="AV103" s="3026"/>
      <c r="AW103" s="3026"/>
      <c r="AX103" s="3026"/>
      <c r="AY103" s="3026"/>
      <c r="AZ103" s="3026"/>
      <c r="BA103" s="3026"/>
      <c r="BB103" s="3026"/>
      <c r="BC103" s="3026"/>
      <c r="BD103" s="3026"/>
      <c r="BE103" s="3026"/>
      <c r="BF103" s="3026"/>
      <c r="BG103" s="3026"/>
      <c r="BH103" s="3026"/>
      <c r="BI103" s="3026"/>
      <c r="BJ103" s="3026"/>
      <c r="BK103" s="3026"/>
      <c r="BL103" s="3026"/>
      <c r="BM103" s="3026"/>
      <c r="BN103" s="3026"/>
      <c r="BO103" s="3026"/>
      <c r="BP103" s="3026"/>
      <c r="BQ103" s="3026"/>
      <c r="BR103" s="3026"/>
      <c r="BS103" s="3026"/>
      <c r="BT103" s="3026"/>
      <c r="BU103" s="3026"/>
      <c r="BV103" s="3026"/>
      <c r="BW103" s="3026"/>
      <c r="BX103" s="3026"/>
      <c r="BY103" s="3026"/>
      <c r="BZ103" s="3026"/>
      <c r="CA103" s="3026"/>
      <c r="CB103" s="3026"/>
      <c r="CC103" s="3026"/>
      <c r="CD103" s="3026"/>
      <c r="CE103" s="3029" t="s">
        <v>1002</v>
      </c>
      <c r="CF103" s="3030"/>
      <c r="CG103" s="3030"/>
      <c r="CH103" s="3030"/>
      <c r="CI103" s="3030"/>
      <c r="CJ103" s="3030"/>
      <c r="CK103" s="3030"/>
      <c r="CL103" s="3030"/>
      <c r="CM103" s="3030"/>
      <c r="CN103" s="3030"/>
      <c r="CO103" s="691"/>
      <c r="CP103" s="691"/>
      <c r="CQ103" s="691"/>
      <c r="CR103" s="691"/>
      <c r="CS103" s="678"/>
      <c r="CT103" s="678"/>
      <c r="CU103" s="678"/>
      <c r="CV103" s="678"/>
      <c r="CW103" s="678"/>
      <c r="CX103" s="678"/>
      <c r="CY103" s="678"/>
      <c r="CZ103" s="691"/>
      <c r="DA103" s="691"/>
      <c r="DB103" s="691"/>
      <c r="DC103" s="691"/>
      <c r="DD103" s="691"/>
      <c r="DE103" s="691"/>
      <c r="DF103" s="691"/>
      <c r="DG103" s="691"/>
      <c r="DH103" s="691"/>
      <c r="DI103" s="691"/>
      <c r="DJ103" s="691"/>
      <c r="DK103" s="691"/>
      <c r="DL103" s="691"/>
      <c r="DM103" s="691"/>
      <c r="DN103" s="691"/>
      <c r="DO103" s="691"/>
      <c r="DP103" s="678"/>
    </row>
    <row r="104" spans="1:120" ht="3" customHeight="1" x14ac:dyDescent="0.25">
      <c r="A104" s="2982"/>
      <c r="B104" s="2953"/>
      <c r="C104" s="679"/>
      <c r="D104" s="680"/>
      <c r="E104" s="680"/>
      <c r="F104" s="680"/>
      <c r="G104" s="680"/>
      <c r="H104" s="680"/>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91"/>
      <c r="AF104" s="691"/>
      <c r="AG104" s="691"/>
      <c r="AH104" s="691"/>
      <c r="AI104" s="691"/>
      <c r="AJ104" s="691"/>
      <c r="AK104" s="691"/>
      <c r="AL104" s="691"/>
      <c r="AM104" s="691"/>
      <c r="AN104" s="691"/>
      <c r="AO104" s="691"/>
      <c r="AP104" s="691"/>
      <c r="AQ104" s="691"/>
      <c r="AR104" s="691"/>
      <c r="AS104" s="3027"/>
      <c r="AT104" s="3027"/>
      <c r="AU104" s="3027"/>
      <c r="AV104" s="3027"/>
      <c r="AW104" s="3027"/>
      <c r="AX104" s="3027"/>
      <c r="AY104" s="3027"/>
      <c r="AZ104" s="3027"/>
      <c r="BA104" s="3027"/>
      <c r="BB104" s="3027"/>
      <c r="BC104" s="3027"/>
      <c r="BD104" s="3027"/>
      <c r="BE104" s="3027"/>
      <c r="BF104" s="3027"/>
      <c r="BG104" s="3027"/>
      <c r="BH104" s="3027"/>
      <c r="BI104" s="3027"/>
      <c r="BJ104" s="3027"/>
      <c r="BK104" s="3027"/>
      <c r="BL104" s="3027"/>
      <c r="BM104" s="3027"/>
      <c r="BN104" s="3027"/>
      <c r="BO104" s="3027"/>
      <c r="BP104" s="3027"/>
      <c r="BQ104" s="3027"/>
      <c r="BR104" s="3027"/>
      <c r="BS104" s="3027"/>
      <c r="BT104" s="3027"/>
      <c r="BU104" s="3027"/>
      <c r="BV104" s="3027"/>
      <c r="BW104" s="3027"/>
      <c r="BX104" s="3027"/>
      <c r="BY104" s="3027"/>
      <c r="BZ104" s="3027"/>
      <c r="CA104" s="3027"/>
      <c r="CB104" s="3027"/>
      <c r="CC104" s="3027"/>
      <c r="CD104" s="3027"/>
      <c r="CE104" s="3031"/>
      <c r="CF104" s="3031"/>
      <c r="CG104" s="3031"/>
      <c r="CH104" s="3031"/>
      <c r="CI104" s="3031"/>
      <c r="CJ104" s="3031"/>
      <c r="CK104" s="3031"/>
      <c r="CL104" s="3031"/>
      <c r="CM104" s="3031"/>
      <c r="CN104" s="3031"/>
      <c r="CO104" s="691"/>
      <c r="CP104" s="691"/>
      <c r="CQ104" s="691"/>
      <c r="CR104" s="691"/>
      <c r="CS104" s="678"/>
      <c r="CT104" s="678"/>
      <c r="CU104" s="678"/>
      <c r="CV104" s="678"/>
      <c r="CW104" s="678"/>
      <c r="CX104" s="678"/>
      <c r="CY104" s="678"/>
      <c r="CZ104" s="691"/>
      <c r="DA104" s="691"/>
      <c r="DB104" s="691"/>
      <c r="DC104" s="691"/>
      <c r="DD104" s="691"/>
      <c r="DE104" s="691"/>
      <c r="DF104" s="691"/>
      <c r="DG104" s="691"/>
      <c r="DH104" s="691"/>
      <c r="DI104" s="691"/>
      <c r="DJ104" s="691"/>
      <c r="DK104" s="691"/>
      <c r="DL104" s="691"/>
      <c r="DM104" s="691"/>
      <c r="DN104" s="691"/>
      <c r="DO104" s="691"/>
      <c r="DP104" s="678"/>
    </row>
    <row r="105" spans="1:120" ht="3" customHeight="1" x14ac:dyDescent="0.25">
      <c r="A105" s="2982"/>
      <c r="B105" s="2953"/>
      <c r="C105" s="679"/>
      <c r="D105" s="680"/>
      <c r="E105" s="680"/>
      <c r="F105" s="680"/>
      <c r="G105" s="680"/>
      <c r="H105" s="680"/>
      <c r="I105" s="678"/>
      <c r="J105" s="678"/>
      <c r="K105" s="678"/>
      <c r="L105" s="678"/>
      <c r="M105" s="678"/>
      <c r="N105" s="678"/>
      <c r="O105" s="678"/>
      <c r="P105" s="678"/>
      <c r="Q105" s="678"/>
      <c r="R105" s="678"/>
      <c r="S105" s="678"/>
      <c r="T105" s="678"/>
      <c r="U105" s="678"/>
      <c r="V105" s="678"/>
      <c r="W105" s="678"/>
      <c r="X105" s="678"/>
      <c r="Y105" s="678"/>
      <c r="Z105" s="678"/>
      <c r="AA105" s="678"/>
      <c r="AB105" s="678"/>
      <c r="AC105" s="678"/>
      <c r="AD105" s="678"/>
      <c r="AE105" s="691"/>
      <c r="AF105" s="691"/>
      <c r="AG105" s="691"/>
      <c r="AH105" s="691"/>
      <c r="AI105" s="691"/>
      <c r="AJ105" s="691"/>
      <c r="AK105" s="691"/>
      <c r="AL105" s="691"/>
      <c r="AM105" s="691"/>
      <c r="AN105" s="691"/>
      <c r="AO105" s="691"/>
      <c r="AP105" s="691"/>
      <c r="AQ105" s="691"/>
      <c r="AR105" s="691"/>
      <c r="AS105" s="3027"/>
      <c r="AT105" s="3027"/>
      <c r="AU105" s="3027"/>
      <c r="AV105" s="3027"/>
      <c r="AW105" s="3027"/>
      <c r="AX105" s="3027"/>
      <c r="AY105" s="3027"/>
      <c r="AZ105" s="3027"/>
      <c r="BA105" s="3027"/>
      <c r="BB105" s="3027"/>
      <c r="BC105" s="3027"/>
      <c r="BD105" s="3027"/>
      <c r="BE105" s="3027"/>
      <c r="BF105" s="3027"/>
      <c r="BG105" s="3027"/>
      <c r="BH105" s="3027"/>
      <c r="BI105" s="3027"/>
      <c r="BJ105" s="3027"/>
      <c r="BK105" s="3027"/>
      <c r="BL105" s="3027"/>
      <c r="BM105" s="3027"/>
      <c r="BN105" s="3027"/>
      <c r="BO105" s="3027"/>
      <c r="BP105" s="3027"/>
      <c r="BQ105" s="3027"/>
      <c r="BR105" s="3027"/>
      <c r="BS105" s="3027"/>
      <c r="BT105" s="3027"/>
      <c r="BU105" s="3027"/>
      <c r="BV105" s="3027"/>
      <c r="BW105" s="3027"/>
      <c r="BX105" s="3027"/>
      <c r="BY105" s="3027"/>
      <c r="BZ105" s="3027"/>
      <c r="CA105" s="3027"/>
      <c r="CB105" s="3027"/>
      <c r="CC105" s="3027"/>
      <c r="CD105" s="3027"/>
      <c r="CE105" s="3031"/>
      <c r="CF105" s="3031"/>
      <c r="CG105" s="3031"/>
      <c r="CH105" s="3031"/>
      <c r="CI105" s="3031"/>
      <c r="CJ105" s="3031"/>
      <c r="CK105" s="3031"/>
      <c r="CL105" s="3031"/>
      <c r="CM105" s="3031"/>
      <c r="CN105" s="3031"/>
      <c r="CO105" s="691"/>
      <c r="CP105" s="691"/>
      <c r="CQ105" s="691"/>
      <c r="CR105" s="691"/>
      <c r="CS105" s="678"/>
      <c r="CT105" s="678"/>
      <c r="CU105" s="678"/>
      <c r="CV105" s="678"/>
      <c r="CW105" s="678"/>
      <c r="CX105" s="678"/>
      <c r="CY105" s="678"/>
      <c r="CZ105" s="691"/>
      <c r="DA105" s="691"/>
      <c r="DB105" s="691"/>
      <c r="DC105" s="691"/>
      <c r="DD105" s="691"/>
      <c r="DE105" s="691"/>
      <c r="DF105" s="691"/>
      <c r="DG105" s="691"/>
      <c r="DH105" s="691"/>
      <c r="DI105" s="691"/>
      <c r="DJ105" s="691"/>
      <c r="DK105" s="691"/>
      <c r="DL105" s="691"/>
      <c r="DM105" s="691"/>
      <c r="DN105" s="691"/>
      <c r="DO105" s="691"/>
      <c r="DP105" s="678"/>
    </row>
    <row r="106" spans="1:120" ht="3" customHeight="1" x14ac:dyDescent="0.25">
      <c r="A106" s="2982"/>
      <c r="B106" s="2953"/>
      <c r="C106" s="679"/>
      <c r="D106" s="680"/>
      <c r="E106" s="680"/>
      <c r="F106" s="680"/>
      <c r="G106" s="680"/>
      <c r="H106" s="680"/>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91"/>
      <c r="AF106" s="691"/>
      <c r="AG106" s="691"/>
      <c r="AH106" s="691"/>
      <c r="AI106" s="691"/>
      <c r="AJ106" s="691"/>
      <c r="AK106" s="691"/>
      <c r="AL106" s="691"/>
      <c r="AM106" s="691"/>
      <c r="AN106" s="691"/>
      <c r="AO106" s="691"/>
      <c r="AP106" s="691"/>
      <c r="AQ106" s="691"/>
      <c r="AR106" s="691"/>
      <c r="AS106" s="3027"/>
      <c r="AT106" s="3027"/>
      <c r="AU106" s="3027"/>
      <c r="AV106" s="3027"/>
      <c r="AW106" s="3027"/>
      <c r="AX106" s="3027"/>
      <c r="AY106" s="3027"/>
      <c r="AZ106" s="3027"/>
      <c r="BA106" s="3027"/>
      <c r="BB106" s="3027"/>
      <c r="BC106" s="3027"/>
      <c r="BD106" s="3027"/>
      <c r="BE106" s="3027"/>
      <c r="BF106" s="3027"/>
      <c r="BG106" s="3027"/>
      <c r="BH106" s="3027"/>
      <c r="BI106" s="3027"/>
      <c r="BJ106" s="3027"/>
      <c r="BK106" s="3027"/>
      <c r="BL106" s="3027"/>
      <c r="BM106" s="3027"/>
      <c r="BN106" s="3027"/>
      <c r="BO106" s="3027"/>
      <c r="BP106" s="3027"/>
      <c r="BQ106" s="3027"/>
      <c r="BR106" s="3027"/>
      <c r="BS106" s="3027"/>
      <c r="BT106" s="3027"/>
      <c r="BU106" s="3027"/>
      <c r="BV106" s="3027"/>
      <c r="BW106" s="3027"/>
      <c r="BX106" s="3027"/>
      <c r="BY106" s="3027"/>
      <c r="BZ106" s="3027"/>
      <c r="CA106" s="3027"/>
      <c r="CB106" s="3027"/>
      <c r="CC106" s="3027"/>
      <c r="CD106" s="3027"/>
      <c r="CE106" s="3031"/>
      <c r="CF106" s="3031"/>
      <c r="CG106" s="3031"/>
      <c r="CH106" s="3031"/>
      <c r="CI106" s="3031"/>
      <c r="CJ106" s="3031"/>
      <c r="CK106" s="3031"/>
      <c r="CL106" s="3031"/>
      <c r="CM106" s="3031"/>
      <c r="CN106" s="3031"/>
      <c r="CO106" s="691"/>
      <c r="CP106" s="691"/>
      <c r="CQ106" s="691"/>
      <c r="CR106" s="691"/>
      <c r="CS106" s="678"/>
      <c r="CT106" s="678"/>
      <c r="CU106" s="678"/>
      <c r="CV106" s="678"/>
      <c r="CW106" s="678"/>
      <c r="CX106" s="678"/>
      <c r="CY106" s="678"/>
      <c r="CZ106" s="691"/>
      <c r="DA106" s="691"/>
      <c r="DB106" s="691"/>
      <c r="DC106" s="691"/>
      <c r="DD106" s="691"/>
      <c r="DE106" s="691"/>
      <c r="DF106" s="691"/>
      <c r="DG106" s="691"/>
      <c r="DH106" s="691"/>
      <c r="DI106" s="691"/>
      <c r="DJ106" s="691"/>
      <c r="DK106" s="691"/>
      <c r="DL106" s="691"/>
      <c r="DM106" s="691"/>
      <c r="DN106" s="691"/>
      <c r="DO106" s="691"/>
      <c r="DP106" s="678"/>
    </row>
    <row r="107" spans="1:120" ht="3" customHeight="1" x14ac:dyDescent="0.25">
      <c r="A107" s="2982"/>
      <c r="B107" s="2954"/>
      <c r="C107" s="679"/>
      <c r="D107" s="680"/>
      <c r="E107" s="680"/>
      <c r="F107" s="680"/>
      <c r="G107" s="680"/>
      <c r="H107" s="680"/>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91"/>
      <c r="AF107" s="691"/>
      <c r="AG107" s="691"/>
      <c r="AH107" s="691"/>
      <c r="AI107" s="691"/>
      <c r="AJ107" s="691"/>
      <c r="AK107" s="691"/>
      <c r="AL107" s="691"/>
      <c r="AM107" s="691"/>
      <c r="AN107" s="691"/>
      <c r="AO107" s="691"/>
      <c r="AP107" s="691"/>
      <c r="AQ107" s="691"/>
      <c r="AR107" s="691"/>
      <c r="AS107" s="3028"/>
      <c r="AT107" s="3028"/>
      <c r="AU107" s="3028"/>
      <c r="AV107" s="3028"/>
      <c r="AW107" s="3028"/>
      <c r="AX107" s="3028"/>
      <c r="AY107" s="3028"/>
      <c r="AZ107" s="3028"/>
      <c r="BA107" s="3028"/>
      <c r="BB107" s="3028"/>
      <c r="BC107" s="3028"/>
      <c r="BD107" s="3028"/>
      <c r="BE107" s="3028"/>
      <c r="BF107" s="3028"/>
      <c r="BG107" s="3028"/>
      <c r="BH107" s="3028"/>
      <c r="BI107" s="3028"/>
      <c r="BJ107" s="3028"/>
      <c r="BK107" s="3028"/>
      <c r="BL107" s="3028"/>
      <c r="BM107" s="3028"/>
      <c r="BN107" s="3028"/>
      <c r="BO107" s="3028"/>
      <c r="BP107" s="3028"/>
      <c r="BQ107" s="3028"/>
      <c r="BR107" s="3028"/>
      <c r="BS107" s="3028"/>
      <c r="BT107" s="3028"/>
      <c r="BU107" s="3028"/>
      <c r="BV107" s="3028"/>
      <c r="BW107" s="3028"/>
      <c r="BX107" s="3028"/>
      <c r="BY107" s="3028"/>
      <c r="BZ107" s="3028"/>
      <c r="CA107" s="3028"/>
      <c r="CB107" s="3028"/>
      <c r="CC107" s="3028"/>
      <c r="CD107" s="3028"/>
      <c r="CE107" s="3032"/>
      <c r="CF107" s="3032"/>
      <c r="CG107" s="3032"/>
      <c r="CH107" s="3032"/>
      <c r="CI107" s="3032"/>
      <c r="CJ107" s="3032"/>
      <c r="CK107" s="3032"/>
      <c r="CL107" s="3032"/>
      <c r="CM107" s="3032"/>
      <c r="CN107" s="3032"/>
      <c r="CO107" s="691"/>
      <c r="CP107" s="691"/>
      <c r="CQ107" s="691"/>
      <c r="CR107" s="691"/>
      <c r="CS107" s="678"/>
      <c r="CT107" s="678"/>
      <c r="CU107" s="678"/>
      <c r="CV107" s="678"/>
      <c r="CW107" s="678"/>
      <c r="CX107" s="678"/>
      <c r="CY107" s="678"/>
      <c r="CZ107" s="691"/>
      <c r="DA107" s="691"/>
      <c r="DB107" s="691"/>
      <c r="DC107" s="691"/>
      <c r="DD107" s="691"/>
      <c r="DE107" s="691"/>
      <c r="DF107" s="691"/>
      <c r="DG107" s="691"/>
      <c r="DH107" s="691"/>
      <c r="DI107" s="691"/>
      <c r="DJ107" s="691"/>
      <c r="DK107" s="691"/>
      <c r="DL107" s="691"/>
      <c r="DM107" s="691"/>
      <c r="DN107" s="691"/>
      <c r="DO107" s="691"/>
      <c r="DP107" s="678"/>
    </row>
    <row r="108" spans="1:120" ht="3" customHeight="1" x14ac:dyDescent="0.25">
      <c r="A108" s="2982"/>
      <c r="B108" s="2952">
        <v>10</v>
      </c>
      <c r="C108" s="679"/>
      <c r="D108" s="680"/>
      <c r="E108" s="680"/>
      <c r="F108" s="680"/>
      <c r="G108" s="680"/>
      <c r="H108" s="680"/>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78"/>
      <c r="CT108" s="678"/>
      <c r="CU108" s="678"/>
      <c r="CV108" s="678"/>
      <c r="CW108" s="678"/>
      <c r="CX108" s="678"/>
      <c r="CY108" s="678"/>
      <c r="CZ108" s="691"/>
      <c r="DA108" s="691"/>
      <c r="DB108" s="691"/>
      <c r="DC108" s="691"/>
      <c r="DD108" s="691"/>
      <c r="DE108" s="691"/>
      <c r="DF108" s="691"/>
      <c r="DG108" s="691"/>
      <c r="DH108" s="691"/>
      <c r="DI108" s="691"/>
      <c r="DJ108" s="691"/>
      <c r="DK108" s="691"/>
      <c r="DL108" s="691"/>
      <c r="DM108" s="691"/>
      <c r="DN108" s="691"/>
      <c r="DO108" s="691"/>
      <c r="DP108" s="678"/>
    </row>
    <row r="109" spans="1:120" ht="3" customHeight="1" x14ac:dyDescent="0.25">
      <c r="A109" s="2982"/>
      <c r="B109" s="2953"/>
      <c r="C109" s="679"/>
      <c r="D109" s="680"/>
      <c r="E109" s="680"/>
      <c r="F109" s="680"/>
      <c r="G109" s="680"/>
      <c r="H109" s="680"/>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78"/>
      <c r="CT109" s="678"/>
      <c r="CU109" s="678"/>
      <c r="CV109" s="678"/>
      <c r="CW109" s="678"/>
      <c r="CX109" s="678"/>
      <c r="CY109" s="678"/>
      <c r="CZ109" s="691"/>
      <c r="DA109" s="691"/>
      <c r="DB109" s="691"/>
      <c r="DC109" s="691"/>
      <c r="DD109" s="691"/>
      <c r="DE109" s="691"/>
      <c r="DF109" s="691"/>
      <c r="DG109" s="691"/>
      <c r="DH109" s="691"/>
      <c r="DI109" s="691"/>
      <c r="DJ109" s="691"/>
      <c r="DK109" s="691"/>
      <c r="DL109" s="691"/>
      <c r="DM109" s="691"/>
      <c r="DN109" s="691"/>
      <c r="DO109" s="691"/>
      <c r="DP109" s="678"/>
    </row>
    <row r="110" spans="1:120" ht="3" customHeight="1" x14ac:dyDescent="0.25">
      <c r="A110" s="2982"/>
      <c r="B110" s="2953"/>
      <c r="C110" s="679"/>
      <c r="D110" s="680"/>
      <c r="E110" s="680"/>
      <c r="F110" s="680"/>
      <c r="G110" s="680"/>
      <c r="H110" s="680"/>
      <c r="I110" s="678"/>
      <c r="J110" s="678"/>
      <c r="K110" s="678"/>
      <c r="L110" s="678"/>
      <c r="M110" s="678"/>
      <c r="N110" s="678"/>
      <c r="O110" s="678"/>
      <c r="P110" s="678"/>
      <c r="Q110" s="678"/>
      <c r="R110" s="678"/>
      <c r="S110" s="678"/>
      <c r="T110" s="678"/>
      <c r="U110" s="678"/>
      <c r="V110" s="678"/>
      <c r="W110" s="678"/>
      <c r="X110" s="678"/>
      <c r="Y110" s="678"/>
      <c r="Z110" s="678"/>
      <c r="AA110" s="678"/>
      <c r="AB110" s="678"/>
      <c r="AC110" s="678"/>
      <c r="AD110" s="678"/>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c r="CA110" s="691"/>
      <c r="CB110" s="691"/>
      <c r="CC110" s="691"/>
      <c r="CD110" s="691"/>
      <c r="CE110" s="691"/>
      <c r="CF110" s="691"/>
      <c r="CG110" s="691"/>
      <c r="CH110" s="691"/>
      <c r="CI110" s="691"/>
      <c r="CJ110" s="691"/>
      <c r="CK110" s="691"/>
      <c r="CL110" s="691"/>
      <c r="CM110" s="691"/>
      <c r="CN110" s="691"/>
      <c r="CO110" s="691"/>
      <c r="CP110" s="691"/>
      <c r="CQ110" s="691"/>
      <c r="CR110" s="691"/>
      <c r="CS110" s="678"/>
      <c r="CT110" s="678"/>
      <c r="CU110" s="678"/>
      <c r="CV110" s="678"/>
      <c r="CW110" s="678"/>
      <c r="CX110" s="678"/>
      <c r="CY110" s="678"/>
      <c r="CZ110" s="691"/>
      <c r="DA110" s="691"/>
      <c r="DB110" s="691"/>
      <c r="DC110" s="691"/>
      <c r="DD110" s="691"/>
      <c r="DE110" s="691"/>
      <c r="DF110" s="691"/>
      <c r="DG110" s="691"/>
      <c r="DH110" s="691"/>
      <c r="DI110" s="691"/>
      <c r="DJ110" s="691"/>
      <c r="DK110" s="691"/>
      <c r="DL110" s="691"/>
      <c r="DM110" s="691"/>
      <c r="DN110" s="691"/>
      <c r="DO110" s="691"/>
      <c r="DP110" s="678"/>
    </row>
    <row r="111" spans="1:120" ht="3" customHeight="1" x14ac:dyDescent="0.25">
      <c r="A111" s="2982"/>
      <c r="B111" s="2953"/>
      <c r="C111" s="679"/>
      <c r="D111" s="680"/>
      <c r="E111" s="680"/>
      <c r="F111" s="680"/>
      <c r="G111" s="680"/>
      <c r="H111" s="680"/>
      <c r="I111" s="678"/>
      <c r="J111" s="678"/>
      <c r="K111" s="678"/>
      <c r="L111" s="678"/>
      <c r="M111" s="678"/>
      <c r="N111" s="678"/>
      <c r="O111" s="678"/>
      <c r="P111" s="678"/>
      <c r="Q111" s="678"/>
      <c r="R111" s="678"/>
      <c r="S111" s="678"/>
      <c r="T111" s="678"/>
      <c r="U111" s="678"/>
      <c r="V111" s="678"/>
      <c r="W111" s="678"/>
      <c r="X111" s="678"/>
      <c r="Y111" s="678"/>
      <c r="Z111" s="678"/>
      <c r="AA111" s="678"/>
      <c r="AB111" s="678"/>
      <c r="AC111" s="678"/>
      <c r="AD111" s="678"/>
      <c r="AE111" s="691"/>
      <c r="AF111" s="691"/>
      <c r="AG111" s="691"/>
      <c r="AH111" s="691"/>
      <c r="AI111" s="691"/>
      <c r="AJ111" s="691"/>
      <c r="AK111" s="691"/>
      <c r="AL111" s="691"/>
      <c r="AM111" s="691"/>
      <c r="AN111" s="691"/>
      <c r="AO111" s="691"/>
      <c r="AP111" s="691"/>
      <c r="AQ111" s="691"/>
      <c r="AR111" s="691"/>
      <c r="AS111" s="691"/>
      <c r="AT111" s="691"/>
      <c r="AU111" s="691"/>
      <c r="AV111" s="691"/>
      <c r="AW111" s="691"/>
      <c r="AX111" s="691"/>
      <c r="AY111" s="691"/>
      <c r="AZ111" s="691"/>
      <c r="BA111" s="691"/>
      <c r="BB111" s="691"/>
      <c r="BC111" s="691"/>
      <c r="BD111" s="691"/>
      <c r="BE111" s="691"/>
      <c r="BF111" s="691"/>
      <c r="BG111" s="691"/>
      <c r="BH111" s="691"/>
      <c r="BI111" s="691"/>
      <c r="BJ111" s="691"/>
      <c r="BK111" s="691"/>
      <c r="BL111" s="691"/>
      <c r="BM111" s="691"/>
      <c r="BN111" s="691"/>
      <c r="BO111" s="691"/>
      <c r="BP111" s="691"/>
      <c r="BQ111" s="691"/>
      <c r="BR111" s="691"/>
      <c r="BS111" s="691"/>
      <c r="BT111" s="691"/>
      <c r="BU111" s="691"/>
      <c r="BV111" s="691"/>
      <c r="BW111" s="691"/>
      <c r="BX111" s="691"/>
      <c r="BY111" s="691"/>
      <c r="BZ111" s="691"/>
      <c r="CA111" s="691"/>
      <c r="CB111" s="691"/>
      <c r="CC111" s="691"/>
      <c r="CD111" s="691"/>
      <c r="CE111" s="691"/>
      <c r="CF111" s="691"/>
      <c r="CG111" s="691"/>
      <c r="CH111" s="691"/>
      <c r="CI111" s="691"/>
      <c r="CJ111" s="691"/>
      <c r="CK111" s="691"/>
      <c r="CL111" s="691"/>
      <c r="CM111" s="691"/>
      <c r="CN111" s="691"/>
      <c r="CO111" s="691"/>
      <c r="CP111" s="691"/>
      <c r="CQ111" s="691"/>
      <c r="CR111" s="691"/>
      <c r="CS111" s="678"/>
      <c r="CT111" s="678"/>
      <c r="CU111" s="678"/>
      <c r="CV111" s="678"/>
      <c r="CW111" s="678"/>
      <c r="CX111" s="678"/>
      <c r="CY111" s="678"/>
      <c r="CZ111" s="691"/>
      <c r="DA111" s="691"/>
      <c r="DB111" s="691"/>
      <c r="DC111" s="691"/>
      <c r="DD111" s="691"/>
      <c r="DE111" s="691"/>
      <c r="DF111" s="691"/>
      <c r="DG111" s="691"/>
      <c r="DH111" s="691"/>
      <c r="DI111" s="691"/>
      <c r="DJ111" s="691"/>
      <c r="DK111" s="691"/>
      <c r="DL111" s="691"/>
      <c r="DM111" s="691"/>
      <c r="DN111" s="691"/>
      <c r="DO111" s="691"/>
      <c r="DP111" s="678"/>
    </row>
    <row r="112" spans="1:120" ht="3" customHeight="1" x14ac:dyDescent="0.25">
      <c r="A112" s="2982"/>
      <c r="B112" s="2954"/>
      <c r="C112" s="679"/>
      <c r="D112" s="680"/>
      <c r="E112" s="680"/>
      <c r="F112" s="680"/>
      <c r="G112" s="680"/>
      <c r="H112" s="680"/>
      <c r="I112" s="678"/>
      <c r="J112" s="678"/>
      <c r="K112" s="678"/>
      <c r="L112" s="678"/>
      <c r="M112" s="678"/>
      <c r="N112" s="678"/>
      <c r="O112" s="678"/>
      <c r="P112" s="678"/>
      <c r="Q112" s="678"/>
      <c r="R112" s="678"/>
      <c r="S112" s="678"/>
      <c r="T112" s="678"/>
      <c r="U112" s="678"/>
      <c r="V112" s="678"/>
      <c r="W112" s="678"/>
      <c r="X112" s="678"/>
      <c r="Y112" s="678"/>
      <c r="Z112" s="678"/>
      <c r="AA112" s="678"/>
      <c r="AB112" s="678"/>
      <c r="AC112" s="678"/>
      <c r="AD112" s="678"/>
      <c r="AE112" s="691"/>
      <c r="AF112" s="691"/>
      <c r="AG112" s="691"/>
      <c r="AH112" s="691"/>
      <c r="AI112" s="691"/>
      <c r="AJ112" s="691"/>
      <c r="AK112" s="691"/>
      <c r="AL112" s="691"/>
      <c r="AM112" s="691"/>
      <c r="AN112" s="691"/>
      <c r="AO112" s="691"/>
      <c r="AP112" s="691"/>
      <c r="AQ112" s="691"/>
      <c r="AR112" s="691"/>
      <c r="AS112" s="691"/>
      <c r="AT112" s="691"/>
      <c r="AU112" s="691"/>
      <c r="AV112" s="691"/>
      <c r="AW112" s="691"/>
      <c r="AX112" s="691"/>
      <c r="AY112" s="691"/>
      <c r="AZ112" s="691"/>
      <c r="BA112" s="691"/>
      <c r="BB112" s="691"/>
      <c r="BC112" s="691"/>
      <c r="BD112" s="691"/>
      <c r="BE112" s="691"/>
      <c r="BF112" s="691"/>
      <c r="BG112" s="691"/>
      <c r="BH112" s="691"/>
      <c r="BI112" s="691"/>
      <c r="BJ112" s="691"/>
      <c r="BK112" s="691"/>
      <c r="BL112" s="691"/>
      <c r="BM112" s="691"/>
      <c r="BN112" s="691"/>
      <c r="BO112" s="691"/>
      <c r="BP112" s="691"/>
      <c r="BQ112" s="691"/>
      <c r="BR112" s="691"/>
      <c r="BS112" s="691"/>
      <c r="BT112" s="691"/>
      <c r="BU112" s="691"/>
      <c r="BV112" s="691"/>
      <c r="BW112" s="691"/>
      <c r="BX112" s="691"/>
      <c r="BY112" s="691"/>
      <c r="BZ112" s="691"/>
      <c r="CA112" s="691"/>
      <c r="CB112" s="691"/>
      <c r="CC112" s="691"/>
      <c r="CD112" s="691"/>
      <c r="CE112" s="691"/>
      <c r="CF112" s="691"/>
      <c r="CG112" s="691"/>
      <c r="CH112" s="691"/>
      <c r="CI112" s="691"/>
      <c r="CJ112" s="691"/>
      <c r="CK112" s="691"/>
      <c r="CL112" s="691"/>
      <c r="CM112" s="691"/>
      <c r="CN112" s="691"/>
      <c r="CO112" s="691"/>
      <c r="CP112" s="691"/>
      <c r="CQ112" s="691"/>
      <c r="CR112" s="691"/>
      <c r="CS112" s="678"/>
      <c r="CT112" s="678"/>
      <c r="CU112" s="678"/>
      <c r="CV112" s="678"/>
      <c r="CW112" s="678"/>
      <c r="CX112" s="678"/>
      <c r="CY112" s="678"/>
      <c r="CZ112" s="691"/>
      <c r="DA112" s="691"/>
      <c r="DB112" s="691"/>
      <c r="DC112" s="691"/>
      <c r="DD112" s="691"/>
      <c r="DE112" s="691"/>
      <c r="DF112" s="691"/>
      <c r="DG112" s="691"/>
      <c r="DH112" s="691"/>
      <c r="DI112" s="691"/>
      <c r="DJ112" s="691"/>
      <c r="DK112" s="691"/>
      <c r="DL112" s="691"/>
      <c r="DM112" s="691"/>
      <c r="DN112" s="691"/>
      <c r="DO112" s="691"/>
      <c r="DP112" s="678"/>
    </row>
    <row r="113" spans="1:133" ht="3" customHeight="1" x14ac:dyDescent="0.25">
      <c r="A113" s="2982"/>
      <c r="B113" s="2952">
        <v>5</v>
      </c>
      <c r="C113" s="679"/>
      <c r="D113" s="680"/>
      <c r="E113" s="680"/>
      <c r="F113" s="680"/>
      <c r="G113" s="680"/>
      <c r="H113" s="680"/>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91"/>
      <c r="AF113" s="691"/>
      <c r="AG113" s="691"/>
      <c r="AH113" s="691"/>
      <c r="AI113" s="691"/>
      <c r="AJ113" s="691"/>
      <c r="AK113" s="691"/>
      <c r="AL113" s="691"/>
      <c r="AM113" s="691"/>
      <c r="AN113" s="691"/>
      <c r="AO113" s="691"/>
      <c r="AP113" s="691"/>
      <c r="AQ113" s="691"/>
      <c r="AR113" s="691"/>
      <c r="AS113" s="691"/>
      <c r="AT113" s="691"/>
      <c r="AU113" s="691"/>
      <c r="AV113" s="691"/>
      <c r="AW113" s="691"/>
      <c r="AX113" s="691"/>
      <c r="AY113" s="691"/>
      <c r="AZ113" s="691"/>
      <c r="BA113" s="691"/>
      <c r="BB113" s="691"/>
      <c r="BC113" s="691"/>
      <c r="BD113" s="691"/>
      <c r="BE113" s="691"/>
      <c r="BF113" s="691"/>
      <c r="BG113" s="691"/>
      <c r="BH113" s="691"/>
      <c r="BI113" s="691"/>
      <c r="BJ113" s="691"/>
      <c r="BK113" s="691"/>
      <c r="BL113" s="691"/>
      <c r="BM113" s="691"/>
      <c r="BN113" s="691"/>
      <c r="BO113" s="691"/>
      <c r="BP113" s="691"/>
      <c r="BQ113" s="691"/>
      <c r="BR113" s="691"/>
      <c r="BS113" s="691"/>
      <c r="BT113" s="691"/>
      <c r="BU113" s="691"/>
      <c r="BV113" s="691"/>
      <c r="BW113" s="691"/>
      <c r="BX113" s="691"/>
      <c r="BY113" s="691"/>
      <c r="BZ113" s="691"/>
      <c r="CA113" s="691"/>
      <c r="CB113" s="691"/>
      <c r="CC113" s="691"/>
      <c r="CD113" s="691"/>
      <c r="CE113" s="691"/>
      <c r="CF113" s="691"/>
      <c r="CG113" s="691"/>
      <c r="CH113" s="691"/>
      <c r="CI113" s="691"/>
      <c r="CJ113" s="691"/>
      <c r="CK113" s="691"/>
      <c r="CL113" s="691"/>
      <c r="CM113" s="691"/>
      <c r="CN113" s="691"/>
      <c r="CO113" s="691"/>
      <c r="CP113" s="691"/>
      <c r="CQ113" s="691"/>
      <c r="CR113" s="691"/>
      <c r="CS113" s="678"/>
      <c r="CT113" s="678"/>
      <c r="CU113" s="678"/>
      <c r="CV113" s="678"/>
      <c r="CW113" s="678"/>
      <c r="CX113" s="678"/>
      <c r="CY113" s="678"/>
      <c r="CZ113" s="691"/>
      <c r="DA113" s="691"/>
      <c r="DB113" s="691"/>
      <c r="DC113" s="691"/>
      <c r="DD113" s="691"/>
      <c r="DE113" s="691"/>
      <c r="DF113" s="691"/>
      <c r="DG113" s="691"/>
      <c r="DH113" s="691"/>
      <c r="DI113" s="691"/>
      <c r="DJ113" s="691"/>
      <c r="DK113" s="691"/>
      <c r="DL113" s="691"/>
      <c r="DM113" s="691"/>
      <c r="DN113" s="691"/>
      <c r="DO113" s="691"/>
      <c r="DP113" s="678"/>
    </row>
    <row r="114" spans="1:133" ht="3" customHeight="1" x14ac:dyDescent="0.25">
      <c r="A114" s="2982"/>
      <c r="B114" s="2953"/>
      <c r="C114" s="679"/>
      <c r="D114" s="680"/>
      <c r="E114" s="680"/>
      <c r="F114" s="680"/>
      <c r="G114" s="680"/>
      <c r="H114" s="680"/>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691"/>
      <c r="BQ114" s="691"/>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78"/>
      <c r="CT114" s="678"/>
      <c r="CU114" s="678"/>
      <c r="CV114" s="678"/>
      <c r="CW114" s="678"/>
      <c r="CX114" s="678"/>
      <c r="CY114" s="678"/>
      <c r="CZ114" s="691"/>
      <c r="DA114" s="691"/>
      <c r="DB114" s="691"/>
      <c r="DC114" s="691"/>
      <c r="DD114" s="691"/>
      <c r="DE114" s="691"/>
      <c r="DF114" s="691"/>
      <c r="DG114" s="691"/>
      <c r="DH114" s="691"/>
      <c r="DI114" s="691"/>
      <c r="DJ114" s="691"/>
      <c r="DK114" s="691"/>
      <c r="DL114" s="691"/>
      <c r="DM114" s="691"/>
      <c r="DN114" s="691"/>
      <c r="DO114" s="691"/>
      <c r="DP114" s="678"/>
    </row>
    <row r="115" spans="1:133" ht="3" customHeight="1" x14ac:dyDescent="0.25">
      <c r="A115" s="2982"/>
      <c r="B115" s="2953"/>
      <c r="C115" s="679"/>
      <c r="D115" s="680"/>
      <c r="E115" s="680"/>
      <c r="F115" s="680"/>
      <c r="G115" s="680"/>
      <c r="H115" s="680"/>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M115" s="691"/>
      <c r="BN115" s="691"/>
      <c r="BO115" s="691"/>
      <c r="BP115" s="691"/>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78"/>
      <c r="CT115" s="678"/>
      <c r="CU115" s="678"/>
      <c r="CV115" s="678"/>
      <c r="CW115" s="678"/>
      <c r="CX115" s="678"/>
      <c r="CY115" s="678"/>
      <c r="CZ115" s="691"/>
      <c r="DA115" s="691"/>
      <c r="DB115" s="691"/>
      <c r="DC115" s="691"/>
      <c r="DD115" s="691"/>
      <c r="DE115" s="691"/>
      <c r="DF115" s="691"/>
      <c r="DG115" s="691"/>
      <c r="DH115" s="691"/>
      <c r="DI115" s="691"/>
      <c r="DJ115" s="691"/>
      <c r="DK115" s="691"/>
      <c r="DL115" s="691"/>
      <c r="DM115" s="691"/>
      <c r="DN115" s="691"/>
      <c r="DO115" s="691"/>
      <c r="DP115" s="678"/>
    </row>
    <row r="116" spans="1:133" ht="3" customHeight="1" x14ac:dyDescent="0.25">
      <c r="A116" s="2982"/>
      <c r="B116" s="2953"/>
      <c r="C116" s="679"/>
      <c r="D116" s="680"/>
      <c r="E116" s="680"/>
      <c r="F116" s="680"/>
      <c r="G116" s="680"/>
      <c r="H116" s="680"/>
      <c r="I116" s="678"/>
      <c r="J116" s="678"/>
      <c r="K116" s="678"/>
      <c r="L116" s="678"/>
      <c r="M116" s="678"/>
      <c r="N116" s="678"/>
      <c r="O116" s="678"/>
      <c r="P116" s="678"/>
      <c r="Q116" s="678"/>
      <c r="R116" s="678"/>
      <c r="S116" s="678"/>
      <c r="T116" s="678"/>
      <c r="U116" s="678"/>
      <c r="V116" s="678"/>
      <c r="W116" s="678"/>
      <c r="X116" s="678"/>
      <c r="Y116" s="678"/>
      <c r="Z116" s="678"/>
      <c r="AA116" s="678"/>
      <c r="AB116" s="678"/>
      <c r="AC116" s="678"/>
      <c r="AD116" s="678"/>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M116" s="691"/>
      <c r="BN116" s="691"/>
      <c r="BO116" s="691"/>
      <c r="BP116" s="691"/>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S116" s="691"/>
      <c r="CT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78"/>
    </row>
    <row r="117" spans="1:133" ht="3" customHeight="1" x14ac:dyDescent="0.25">
      <c r="A117" s="2982"/>
      <c r="B117" s="2954"/>
      <c r="C117" s="695"/>
      <c r="D117" s="696"/>
      <c r="E117" s="696"/>
      <c r="F117" s="696"/>
      <c r="G117" s="696"/>
      <c r="H117" s="696"/>
      <c r="I117" s="682"/>
      <c r="J117" s="682"/>
      <c r="K117" s="682"/>
      <c r="L117" s="682"/>
      <c r="M117" s="682"/>
      <c r="N117" s="682"/>
      <c r="O117" s="678"/>
      <c r="P117" s="678"/>
      <c r="Q117" s="678"/>
      <c r="R117" s="678"/>
      <c r="S117" s="678"/>
      <c r="T117" s="678"/>
      <c r="U117" s="678"/>
      <c r="V117" s="678"/>
      <c r="W117" s="678"/>
      <c r="X117" s="678"/>
      <c r="Y117" s="678"/>
      <c r="Z117" s="678"/>
      <c r="AA117" s="678"/>
      <c r="AB117" s="678"/>
      <c r="AC117" s="678"/>
      <c r="AD117" s="678"/>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c r="BO117" s="678"/>
      <c r="BP117" s="678"/>
      <c r="BQ117" s="678"/>
      <c r="BR117" s="678"/>
      <c r="BS117" s="678"/>
      <c r="BT117" s="678"/>
      <c r="BU117" s="678"/>
      <c r="BV117" s="678"/>
      <c r="BW117" s="678"/>
      <c r="BX117" s="678"/>
      <c r="BY117" s="678"/>
      <c r="BZ117" s="678"/>
      <c r="CA117" s="691"/>
      <c r="CB117" s="691"/>
      <c r="CC117" s="691"/>
      <c r="CD117" s="691"/>
      <c r="CE117" s="691"/>
      <c r="CF117" s="691"/>
      <c r="CG117" s="691"/>
      <c r="CH117" s="691"/>
      <c r="CI117" s="691"/>
      <c r="CJ117" s="691"/>
      <c r="CK117" s="691"/>
      <c r="CL117" s="691"/>
      <c r="CM117" s="691"/>
      <c r="CN117" s="691"/>
      <c r="CO117" s="691"/>
      <c r="CP117" s="691"/>
      <c r="CQ117" s="691"/>
      <c r="CR117" s="691"/>
      <c r="CS117" s="691"/>
      <c r="CT117" s="691"/>
      <c r="CU117" s="691"/>
      <c r="CV117" s="691"/>
      <c r="CW117" s="691"/>
      <c r="CX117" s="691"/>
      <c r="CY117" s="691"/>
      <c r="CZ117" s="691"/>
      <c r="DA117" s="691"/>
      <c r="DB117" s="691"/>
      <c r="DC117" s="691"/>
      <c r="DD117" s="691"/>
      <c r="DE117" s="691"/>
      <c r="DF117" s="691"/>
      <c r="DG117" s="691"/>
      <c r="DH117" s="691"/>
      <c r="DI117" s="691"/>
      <c r="DJ117" s="691"/>
      <c r="DK117" s="691"/>
      <c r="DL117" s="691"/>
      <c r="DM117" s="691"/>
      <c r="DN117" s="691"/>
      <c r="DO117" s="691"/>
      <c r="DP117" s="691"/>
    </row>
    <row r="118" spans="1:133" x14ac:dyDescent="0.25">
      <c r="B118" s="691"/>
      <c r="C118" s="3049">
        <v>0.5</v>
      </c>
      <c r="D118" s="3049"/>
      <c r="E118" s="3049"/>
      <c r="F118" s="3049"/>
      <c r="G118" s="3049"/>
      <c r="H118" s="3049"/>
      <c r="I118" s="3049"/>
      <c r="J118" s="3049"/>
      <c r="K118" s="3049"/>
      <c r="L118" s="3049"/>
      <c r="M118" s="3049"/>
      <c r="N118" s="3050"/>
      <c r="O118" s="3048" t="s">
        <v>905</v>
      </c>
      <c r="P118" s="3049"/>
      <c r="Q118" s="3049"/>
      <c r="R118" s="3049"/>
      <c r="S118" s="3049"/>
      <c r="T118" s="3049"/>
      <c r="U118" s="3049"/>
      <c r="V118" s="3049"/>
      <c r="W118" s="3049"/>
      <c r="X118" s="3049"/>
      <c r="Y118" s="3050"/>
      <c r="Z118" s="658"/>
      <c r="AA118" s="658"/>
      <c r="AB118" s="658"/>
      <c r="AC118" s="658"/>
      <c r="AD118" s="658"/>
      <c r="AE118" s="3049">
        <v>1.5</v>
      </c>
      <c r="AF118" s="3049"/>
      <c r="AG118" s="3049"/>
      <c r="AH118" s="3049"/>
      <c r="AI118" s="3049"/>
      <c r="AJ118" s="3050"/>
      <c r="AK118" s="659"/>
      <c r="AL118" s="658"/>
      <c r="AM118" s="658"/>
      <c r="AN118" s="658"/>
      <c r="AO118" s="658"/>
      <c r="AP118" s="658"/>
      <c r="AQ118" s="3049">
        <v>2</v>
      </c>
      <c r="AR118" s="3049"/>
      <c r="AS118" s="3049"/>
      <c r="AT118" s="3049"/>
      <c r="AU118" s="3049"/>
      <c r="AV118" s="3050"/>
      <c r="AW118" s="658"/>
      <c r="AX118" s="658"/>
      <c r="AY118" s="658"/>
      <c r="AZ118" s="658"/>
      <c r="BA118" s="658"/>
      <c r="BB118" s="658"/>
      <c r="BC118" s="3049">
        <v>2.5</v>
      </c>
      <c r="BD118" s="3049"/>
      <c r="BE118" s="3049"/>
      <c r="BF118" s="3049"/>
      <c r="BG118" s="3049"/>
      <c r="BH118" s="3050"/>
      <c r="BI118" s="658"/>
      <c r="BJ118" s="658"/>
      <c r="BK118" s="658"/>
      <c r="BL118" s="658"/>
      <c r="BM118" s="658"/>
      <c r="BN118" s="658"/>
      <c r="BO118" s="3049">
        <v>3</v>
      </c>
      <c r="BP118" s="3049"/>
      <c r="BQ118" s="3049"/>
      <c r="BR118" s="3049"/>
      <c r="BS118" s="3049"/>
      <c r="BT118" s="3050"/>
      <c r="BU118" s="658"/>
      <c r="BV118" s="658"/>
      <c r="BW118" s="658"/>
      <c r="BX118" s="658"/>
      <c r="BY118" s="658"/>
      <c r="BZ118" s="658"/>
      <c r="CA118" s="3049">
        <v>3.5</v>
      </c>
      <c r="CB118" s="3049"/>
      <c r="CC118" s="3049"/>
      <c r="CD118" s="3049"/>
      <c r="CE118" s="3049"/>
      <c r="CF118" s="3050"/>
      <c r="CG118" s="658"/>
      <c r="CH118" s="658"/>
      <c r="CI118" s="658"/>
      <c r="CJ118" s="658"/>
      <c r="CK118" s="658"/>
      <c r="CL118" s="658"/>
      <c r="CM118" s="3049">
        <v>4</v>
      </c>
      <c r="CN118" s="3049"/>
      <c r="CO118" s="3049"/>
      <c r="CP118" s="3049"/>
      <c r="CQ118" s="3049"/>
      <c r="CR118" s="3050"/>
      <c r="CS118" s="658"/>
      <c r="CT118" s="658"/>
      <c r="CU118" s="658"/>
      <c r="CV118" s="658"/>
      <c r="CW118" s="658"/>
      <c r="CX118" s="658"/>
      <c r="CY118" s="3049">
        <v>4.5</v>
      </c>
      <c r="CZ118" s="3049"/>
      <c r="DA118" s="3049"/>
      <c r="DB118" s="3049"/>
      <c r="DC118" s="3049"/>
      <c r="DD118" s="3050"/>
      <c r="DE118" s="3077" t="s">
        <v>923</v>
      </c>
      <c r="DF118" s="3078"/>
      <c r="DG118" s="3078"/>
      <c r="DH118" s="3078"/>
      <c r="DI118" s="3078"/>
      <c r="DJ118" s="3078"/>
      <c r="DK118" s="3078"/>
      <c r="DL118" s="3078"/>
      <c r="DM118" s="3078"/>
      <c r="DN118" s="3078"/>
      <c r="DO118" s="3078"/>
      <c r="DP118" s="3079"/>
      <c r="DQ118" s="3073">
        <v>5.5</v>
      </c>
      <c r="DR118" s="3074"/>
      <c r="DS118" s="3074"/>
      <c r="DT118" s="3074"/>
      <c r="DU118" s="3074"/>
      <c r="DV118" s="3074"/>
      <c r="DW118" s="3074"/>
      <c r="DX118" s="3074"/>
      <c r="DY118" s="3074"/>
      <c r="DZ118" s="3074"/>
      <c r="EA118" s="3074"/>
      <c r="EB118" s="3074"/>
      <c r="EC118" s="3075"/>
    </row>
    <row r="119" spans="1:133" ht="9" customHeight="1" x14ac:dyDescent="0.25">
      <c r="B119" s="691"/>
      <c r="C119" s="691"/>
      <c r="D119" s="691"/>
      <c r="E119" s="691"/>
      <c r="F119" s="691"/>
      <c r="G119" s="691"/>
      <c r="H119" s="691"/>
      <c r="I119" s="697"/>
      <c r="J119" s="697"/>
      <c r="K119" s="697"/>
      <c r="L119" s="697"/>
      <c r="M119" s="697"/>
      <c r="N119" s="697"/>
      <c r="O119" s="697"/>
      <c r="P119" s="697"/>
      <c r="Q119" s="697"/>
      <c r="R119" s="697"/>
      <c r="S119" s="697"/>
      <c r="T119" s="697"/>
      <c r="U119" s="697"/>
      <c r="V119" s="697"/>
      <c r="W119" s="697"/>
      <c r="X119" s="697"/>
      <c r="Y119" s="698"/>
      <c r="Z119" s="699"/>
      <c r="AA119" s="699"/>
      <c r="AB119" s="699"/>
      <c r="AC119" s="699"/>
      <c r="AD119" s="699"/>
      <c r="AE119" s="699"/>
      <c r="AF119" s="697"/>
      <c r="AG119" s="697"/>
      <c r="AH119" s="697"/>
      <c r="AI119" s="697"/>
      <c r="AJ119" s="697"/>
      <c r="AK119" s="697"/>
      <c r="AL119" s="697"/>
      <c r="AM119" s="697"/>
      <c r="AN119" s="697"/>
      <c r="AO119" s="697"/>
      <c r="AP119" s="697"/>
      <c r="AQ119" s="697"/>
      <c r="AR119" s="697"/>
      <c r="AS119" s="697"/>
      <c r="AT119" s="697"/>
      <c r="AU119" s="697"/>
      <c r="AV119" s="698"/>
      <c r="AW119" s="699"/>
      <c r="AX119" s="699"/>
      <c r="AY119" s="699"/>
      <c r="AZ119" s="699"/>
      <c r="BA119" s="699"/>
      <c r="BB119" s="699"/>
      <c r="BC119" s="699"/>
      <c r="BD119" s="699"/>
      <c r="BE119" s="699"/>
      <c r="BF119" s="699"/>
      <c r="BG119" s="699"/>
      <c r="BH119" s="699"/>
      <c r="BI119" s="697"/>
      <c r="BJ119" s="697"/>
      <c r="BK119" s="697"/>
      <c r="BL119" s="697"/>
      <c r="BM119" s="697"/>
      <c r="BN119" s="697"/>
      <c r="BO119" s="697"/>
      <c r="BP119" s="697"/>
      <c r="BQ119" s="697"/>
      <c r="BR119" s="697"/>
      <c r="BS119" s="697"/>
      <c r="BT119" s="698"/>
      <c r="BU119" s="699"/>
      <c r="BV119" s="699"/>
      <c r="BW119" s="699"/>
      <c r="BX119" s="699"/>
      <c r="BY119" s="699"/>
      <c r="BZ119" s="699"/>
      <c r="CA119" s="699"/>
      <c r="CB119" s="699"/>
      <c r="CC119" s="699"/>
      <c r="CD119" s="699"/>
      <c r="CE119" s="699"/>
      <c r="CF119" s="699"/>
      <c r="CG119" s="697"/>
      <c r="CH119" s="697"/>
      <c r="CI119" s="697"/>
      <c r="CJ119" s="697"/>
      <c r="CK119" s="697"/>
      <c r="CL119" s="697"/>
      <c r="CM119" s="697"/>
      <c r="CN119" s="697"/>
      <c r="CO119" s="697"/>
      <c r="CP119" s="697"/>
      <c r="CQ119" s="697"/>
      <c r="CR119" s="698"/>
      <c r="CS119" s="699"/>
      <c r="CT119" s="699"/>
      <c r="CU119" s="699"/>
      <c r="CV119" s="699"/>
      <c r="CW119" s="699"/>
      <c r="CX119" s="699"/>
      <c r="CY119" s="699"/>
      <c r="CZ119" s="699"/>
      <c r="DA119" s="699"/>
      <c r="DB119" s="699"/>
      <c r="DC119" s="699"/>
      <c r="DD119" s="699"/>
      <c r="DE119" s="697"/>
      <c r="DF119" s="697"/>
      <c r="DG119" s="697"/>
      <c r="DH119" s="697"/>
      <c r="DI119" s="697"/>
      <c r="DJ119" s="697"/>
      <c r="DK119" s="697"/>
      <c r="DL119" s="697"/>
      <c r="DM119" s="697"/>
      <c r="DN119" s="697"/>
      <c r="DO119" s="697"/>
      <c r="DP119" s="698"/>
      <c r="DQ119" s="700"/>
    </row>
    <row r="120" spans="1:133" x14ac:dyDescent="0.25">
      <c r="B120" s="691"/>
      <c r="C120" s="691"/>
      <c r="D120" s="3076" t="s">
        <v>916</v>
      </c>
      <c r="E120" s="3076"/>
      <c r="F120" s="3076"/>
      <c r="G120" s="3076"/>
      <c r="H120" s="3076"/>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76"/>
      <c r="AD120" s="3076"/>
      <c r="AE120" s="3076"/>
      <c r="AF120" s="3076"/>
      <c r="AG120" s="3076"/>
      <c r="AH120" s="3076"/>
      <c r="AI120" s="3076"/>
      <c r="AJ120" s="3076"/>
      <c r="AK120" s="3076"/>
      <c r="AL120" s="3076"/>
      <c r="AM120" s="3076"/>
      <c r="AN120" s="3076"/>
      <c r="AO120" s="3076"/>
      <c r="AP120" s="3076"/>
      <c r="AQ120" s="3076"/>
      <c r="AR120" s="3076"/>
      <c r="AS120" s="3076"/>
      <c r="AT120" s="3076"/>
      <c r="AU120" s="3076"/>
      <c r="AV120" s="3076"/>
      <c r="AW120" s="3076"/>
      <c r="AX120" s="3076"/>
      <c r="AY120" s="3076"/>
      <c r="AZ120" s="3076"/>
      <c r="BA120" s="3076"/>
      <c r="BB120" s="3076"/>
      <c r="BC120" s="3076"/>
      <c r="BD120" s="3076"/>
      <c r="BE120" s="3076"/>
      <c r="BF120" s="3076"/>
      <c r="BG120" s="3076"/>
      <c r="BH120" s="3076"/>
      <c r="BI120" s="3076"/>
      <c r="BJ120" s="3076"/>
      <c r="BK120" s="3076"/>
      <c r="BL120" s="3076"/>
      <c r="BM120" s="3076"/>
      <c r="BN120" s="3076"/>
      <c r="BO120" s="3076"/>
      <c r="BP120" s="3076"/>
      <c r="BQ120" s="3076"/>
      <c r="BR120" s="3076"/>
      <c r="BS120" s="3076"/>
      <c r="BT120" s="3076"/>
      <c r="BU120" s="3076"/>
      <c r="BV120" s="3076"/>
      <c r="BW120" s="3076"/>
      <c r="BX120" s="3076"/>
      <c r="BY120" s="3076"/>
      <c r="BZ120" s="3076"/>
      <c r="CA120" s="3076"/>
      <c r="CB120" s="3076"/>
      <c r="CC120" s="3076"/>
      <c r="CD120" s="3076"/>
      <c r="CE120" s="3076"/>
      <c r="CF120" s="3076"/>
      <c r="CG120" s="3076"/>
      <c r="CH120" s="3076"/>
      <c r="CI120" s="3076"/>
      <c r="CJ120" s="3076"/>
      <c r="CK120" s="3076"/>
      <c r="CL120" s="3076"/>
      <c r="CM120" s="3076"/>
      <c r="CN120" s="3076"/>
      <c r="CO120" s="3076"/>
      <c r="CP120" s="3076"/>
      <c r="CQ120" s="3076"/>
      <c r="CR120" s="3076"/>
      <c r="CS120" s="3076"/>
      <c r="CT120" s="3076"/>
      <c r="CU120" s="3076"/>
      <c r="CV120" s="3076"/>
      <c r="CW120" s="3076"/>
      <c r="CX120" s="3076"/>
      <c r="CY120" s="3076"/>
      <c r="CZ120" s="3076"/>
      <c r="DA120" s="3076"/>
      <c r="DB120" s="3076"/>
      <c r="DC120" s="3076"/>
      <c r="DD120" s="3076"/>
      <c r="DE120" s="3076"/>
      <c r="DF120" s="3076"/>
      <c r="DG120" s="3076"/>
      <c r="DH120" s="3076"/>
      <c r="DI120" s="3076"/>
      <c r="DJ120" s="3076"/>
      <c r="DK120" s="3076"/>
      <c r="DL120" s="3076"/>
      <c r="DM120" s="3076"/>
      <c r="DN120" s="3076"/>
      <c r="DO120" s="3076"/>
      <c r="DP120" s="3076"/>
      <c r="DQ120" s="3076"/>
      <c r="DR120" s="3076"/>
      <c r="DS120" s="3076"/>
      <c r="DT120" s="3076"/>
      <c r="DU120" s="3076"/>
      <c r="DV120" s="3076"/>
      <c r="DW120" s="3076"/>
      <c r="DX120" s="3076"/>
      <c r="DY120" s="3076"/>
      <c r="DZ120" s="3076"/>
      <c r="EA120" s="3076"/>
      <c r="EB120" s="3076"/>
      <c r="EC120" s="3076"/>
    </row>
    <row r="121" spans="1:133" ht="6.75" customHeight="1" x14ac:dyDescent="0.25">
      <c r="B121" s="691"/>
      <c r="C121" s="691"/>
      <c r="D121" s="691"/>
      <c r="E121" s="691"/>
      <c r="F121" s="691"/>
      <c r="G121" s="691"/>
      <c r="H121" s="691"/>
      <c r="I121" s="697"/>
      <c r="J121" s="697"/>
      <c r="K121" s="697"/>
      <c r="L121" s="697"/>
      <c r="M121" s="697"/>
      <c r="N121" s="697"/>
      <c r="O121" s="697"/>
      <c r="P121" s="697"/>
      <c r="Q121" s="697"/>
      <c r="R121" s="697"/>
      <c r="S121" s="697"/>
      <c r="T121" s="697"/>
      <c r="U121" s="697"/>
      <c r="V121" s="697"/>
      <c r="W121" s="697"/>
      <c r="X121" s="697"/>
      <c r="Y121" s="699"/>
      <c r="Z121" s="699"/>
      <c r="AA121" s="699"/>
      <c r="AB121" s="699"/>
      <c r="AC121" s="699"/>
      <c r="AD121" s="699"/>
      <c r="AE121" s="699"/>
      <c r="AF121" s="697"/>
      <c r="AG121" s="697"/>
      <c r="AH121" s="697"/>
      <c r="AI121" s="697"/>
      <c r="AJ121" s="697"/>
      <c r="AK121" s="697"/>
      <c r="AL121" s="697"/>
      <c r="AM121" s="697"/>
      <c r="AN121" s="697"/>
      <c r="AO121" s="697"/>
      <c r="AP121" s="697"/>
      <c r="AQ121" s="697"/>
      <c r="AR121" s="697"/>
      <c r="AS121" s="697"/>
      <c r="AT121" s="697"/>
      <c r="AU121" s="697"/>
      <c r="AV121" s="699"/>
      <c r="AW121" s="699"/>
      <c r="AX121" s="699"/>
      <c r="AY121" s="699"/>
      <c r="AZ121" s="699"/>
      <c r="BA121" s="699"/>
      <c r="BB121" s="699"/>
      <c r="BC121" s="699"/>
      <c r="BD121" s="699"/>
      <c r="BE121" s="699"/>
      <c r="BF121" s="699"/>
      <c r="BG121" s="699"/>
      <c r="BH121" s="699"/>
      <c r="BI121" s="697"/>
      <c r="BJ121" s="697"/>
      <c r="BK121" s="697"/>
      <c r="BL121" s="697"/>
      <c r="BM121" s="697"/>
      <c r="BN121" s="697"/>
      <c r="BO121" s="697"/>
      <c r="BP121" s="697"/>
      <c r="BQ121" s="697"/>
      <c r="BR121" s="697"/>
      <c r="BS121" s="697"/>
      <c r="BT121" s="699"/>
      <c r="BU121" s="699"/>
      <c r="BV121" s="699"/>
      <c r="BW121" s="699"/>
      <c r="BX121" s="699"/>
      <c r="BY121" s="699"/>
      <c r="BZ121" s="699"/>
      <c r="CA121" s="699"/>
      <c r="CB121" s="699"/>
      <c r="CC121" s="699"/>
      <c r="CD121" s="699"/>
      <c r="CE121" s="699"/>
      <c r="CF121" s="699"/>
      <c r="CG121" s="697"/>
      <c r="CH121" s="697"/>
      <c r="CI121" s="697"/>
      <c r="CJ121" s="697"/>
      <c r="CK121" s="697"/>
      <c r="CL121" s="697"/>
      <c r="CM121" s="697"/>
      <c r="CN121" s="697"/>
      <c r="CO121" s="697"/>
      <c r="CP121" s="697"/>
      <c r="CQ121" s="697"/>
      <c r="CR121" s="699"/>
      <c r="CS121" s="699"/>
      <c r="CT121" s="699"/>
      <c r="CU121" s="699"/>
      <c r="CV121" s="699"/>
      <c r="CW121" s="699"/>
      <c r="CX121" s="699"/>
      <c r="CY121" s="699"/>
      <c r="CZ121" s="699"/>
      <c r="DA121" s="699"/>
      <c r="DB121" s="699"/>
      <c r="DC121" s="699"/>
      <c r="DD121" s="699"/>
      <c r="DE121" s="697"/>
      <c r="DF121" s="697"/>
      <c r="DG121" s="697"/>
      <c r="DH121" s="697"/>
      <c r="DI121" s="697"/>
      <c r="DJ121" s="697"/>
      <c r="DK121" s="697"/>
      <c r="DL121" s="697"/>
      <c r="DM121" s="697"/>
      <c r="DN121" s="697"/>
      <c r="DO121" s="697"/>
      <c r="DP121" s="699"/>
      <c r="DQ121" s="701"/>
    </row>
    <row r="122" spans="1:133" ht="15.75" thickBot="1" x14ac:dyDescent="0.3">
      <c r="A122" s="826"/>
      <c r="B122" s="671" t="s">
        <v>894</v>
      </c>
      <c r="C122" s="826"/>
      <c r="D122" s="671"/>
      <c r="E122" s="671"/>
      <c r="F122" s="671"/>
      <c r="G122" s="671"/>
      <c r="H122" s="671"/>
      <c r="I122" s="826"/>
      <c r="J122" s="839"/>
      <c r="K122" s="839"/>
      <c r="L122" s="839"/>
      <c r="M122" s="839"/>
      <c r="N122" s="840"/>
      <c r="O122" s="840"/>
      <c r="P122" s="840"/>
      <c r="Q122" s="840"/>
      <c r="R122" s="840"/>
      <c r="S122" s="840"/>
      <c r="T122" s="840"/>
      <c r="U122" s="840"/>
      <c r="V122" s="840"/>
      <c r="W122" s="840"/>
      <c r="X122" s="840"/>
      <c r="Y122" s="840"/>
      <c r="Z122" s="840"/>
      <c r="AA122" s="840"/>
      <c r="AB122" s="840"/>
      <c r="AC122" s="840"/>
      <c r="AD122" s="840"/>
      <c r="AE122" s="840"/>
      <c r="AF122" s="840"/>
      <c r="AG122" s="840"/>
      <c r="AH122" s="840"/>
      <c r="AI122" s="840"/>
      <c r="AJ122" s="840"/>
      <c r="AK122" s="840"/>
      <c r="AL122" s="840"/>
      <c r="AM122" s="840"/>
      <c r="AN122" s="840"/>
      <c r="AO122" s="840"/>
      <c r="AP122" s="840"/>
      <c r="AQ122" s="840"/>
      <c r="AR122" s="840"/>
      <c r="AS122" s="840"/>
      <c r="AT122" s="840"/>
      <c r="AU122" s="840"/>
      <c r="AV122" s="840"/>
      <c r="AW122" s="840"/>
      <c r="AX122" s="840"/>
      <c r="AY122" s="840"/>
      <c r="AZ122" s="840"/>
      <c r="BA122" s="840"/>
      <c r="BB122" s="840"/>
      <c r="BC122" s="840"/>
      <c r="BD122" s="840"/>
      <c r="BE122" s="840"/>
      <c r="BF122" s="840"/>
      <c r="BG122" s="840"/>
      <c r="BH122" s="840"/>
      <c r="BI122" s="840"/>
      <c r="BJ122" s="840"/>
      <c r="BK122" s="840"/>
      <c r="BL122" s="840"/>
      <c r="BM122" s="840"/>
      <c r="BN122" s="840"/>
      <c r="BO122" s="840"/>
      <c r="BP122" s="840"/>
      <c r="BQ122" s="840"/>
      <c r="BR122" s="840"/>
      <c r="BS122" s="840"/>
      <c r="BT122" s="840"/>
      <c r="BU122" s="840"/>
      <c r="BV122" s="840"/>
      <c r="BW122" s="840"/>
      <c r="BX122" s="840"/>
      <c r="BY122" s="840"/>
      <c r="BZ122" s="840"/>
      <c r="CA122" s="840"/>
      <c r="CB122" s="840"/>
      <c r="CC122" s="840"/>
      <c r="CD122" s="840"/>
      <c r="CE122" s="840"/>
      <c r="CF122" s="840"/>
      <c r="CG122" s="840"/>
      <c r="CH122" s="840"/>
      <c r="CI122" s="840"/>
      <c r="CJ122" s="840"/>
      <c r="CK122" s="840"/>
      <c r="CL122" s="840"/>
      <c r="CM122" s="840"/>
      <c r="CN122" s="840"/>
      <c r="CO122" s="840"/>
      <c r="CP122" s="840"/>
      <c r="CQ122" s="840"/>
      <c r="CR122" s="840"/>
      <c r="CS122" s="840"/>
      <c r="CT122" s="840"/>
      <c r="CU122" s="840"/>
      <c r="CV122" s="840"/>
      <c r="CW122" s="840"/>
      <c r="CX122" s="840"/>
      <c r="CY122" s="840"/>
      <c r="CZ122" s="840"/>
      <c r="DA122" s="840"/>
      <c r="DB122" s="840"/>
      <c r="DC122" s="840"/>
      <c r="DD122" s="840"/>
      <c r="DE122" s="840"/>
      <c r="DF122" s="840"/>
      <c r="DG122" s="840"/>
      <c r="DH122" s="840"/>
      <c r="DI122" s="840"/>
      <c r="DJ122" s="840"/>
      <c r="DK122" s="840"/>
      <c r="DL122" s="840"/>
      <c r="DM122" s="840"/>
      <c r="DN122" s="840"/>
      <c r="DO122" s="840"/>
      <c r="DP122" s="840"/>
      <c r="DQ122" s="705"/>
    </row>
    <row r="123" spans="1:133" ht="15" customHeight="1" thickTop="1" x14ac:dyDescent="0.25">
      <c r="A123" s="827" t="s">
        <v>892</v>
      </c>
      <c r="B123" s="935">
        <v>11</v>
      </c>
      <c r="C123" s="2947">
        <v>11</v>
      </c>
      <c r="D123" s="2924"/>
      <c r="E123" s="2924"/>
      <c r="F123" s="2924"/>
      <c r="G123" s="2924"/>
      <c r="H123" s="2924"/>
      <c r="I123" s="2924"/>
      <c r="J123" s="2924"/>
      <c r="K123" s="2924"/>
      <c r="L123" s="2924"/>
      <c r="M123" s="2924"/>
      <c r="N123" s="2924"/>
      <c r="O123" s="2944">
        <v>9</v>
      </c>
      <c r="P123" s="2945"/>
      <c r="Q123" s="2945"/>
      <c r="R123" s="2945"/>
      <c r="S123" s="2945"/>
      <c r="T123" s="2945"/>
      <c r="U123" s="2945"/>
      <c r="V123" s="2945"/>
      <c r="W123" s="2945"/>
      <c r="X123" s="2945"/>
      <c r="Y123" s="2946"/>
      <c r="Z123" s="2944">
        <v>9</v>
      </c>
      <c r="AA123" s="2945"/>
      <c r="AB123" s="2945"/>
      <c r="AC123" s="2945"/>
      <c r="AD123" s="2945"/>
      <c r="AE123" s="2945"/>
      <c r="AF123" s="2945"/>
      <c r="AG123" s="2945"/>
      <c r="AH123" s="2945"/>
      <c r="AI123" s="2945"/>
      <c r="AJ123" s="2946"/>
      <c r="AK123" s="2944">
        <v>9</v>
      </c>
      <c r="AL123" s="2945"/>
      <c r="AM123" s="2945"/>
      <c r="AN123" s="2945"/>
      <c r="AO123" s="2945"/>
      <c r="AP123" s="2945"/>
      <c r="AQ123" s="2945"/>
      <c r="AR123" s="2945"/>
      <c r="AS123" s="2945"/>
      <c r="AT123" s="2945"/>
      <c r="AU123" s="2945"/>
      <c r="AV123" s="2946"/>
      <c r="AW123" s="2944">
        <v>9</v>
      </c>
      <c r="AX123" s="2945"/>
      <c r="AY123" s="2945"/>
      <c r="AZ123" s="2945"/>
      <c r="BA123" s="2945"/>
      <c r="BB123" s="2945"/>
      <c r="BC123" s="2945"/>
      <c r="BD123" s="2945"/>
      <c r="BE123" s="2945"/>
      <c r="BF123" s="2945"/>
      <c r="BG123" s="2945"/>
      <c r="BH123" s="2946"/>
      <c r="BI123" s="2944">
        <v>9</v>
      </c>
      <c r="BJ123" s="2945"/>
      <c r="BK123" s="2945"/>
      <c r="BL123" s="2945"/>
      <c r="BM123" s="2945"/>
      <c r="BN123" s="2945"/>
      <c r="BO123" s="2945"/>
      <c r="BP123" s="2945"/>
      <c r="BQ123" s="2945"/>
      <c r="BR123" s="2945"/>
      <c r="BS123" s="2945"/>
      <c r="BT123" s="2946"/>
      <c r="BU123" s="2944">
        <v>9</v>
      </c>
      <c r="BV123" s="2945"/>
      <c r="BW123" s="2945"/>
      <c r="BX123" s="2945"/>
      <c r="BY123" s="2945"/>
      <c r="BZ123" s="2945"/>
      <c r="CA123" s="2945"/>
      <c r="CB123" s="2945"/>
      <c r="CC123" s="2945"/>
      <c r="CD123" s="2945"/>
      <c r="CE123" s="2945"/>
      <c r="CF123" s="2946"/>
      <c r="CG123" s="2944">
        <v>8</v>
      </c>
      <c r="CH123" s="2945"/>
      <c r="CI123" s="2945"/>
      <c r="CJ123" s="2945"/>
      <c r="CK123" s="2945"/>
      <c r="CL123" s="2945"/>
      <c r="CM123" s="2945"/>
      <c r="CN123" s="2945"/>
      <c r="CO123" s="2945"/>
      <c r="CP123" s="2945"/>
      <c r="CQ123" s="2945"/>
      <c r="CR123" s="2946"/>
      <c r="CS123" s="2944">
        <v>7</v>
      </c>
      <c r="CT123" s="2945"/>
      <c r="CU123" s="2945"/>
      <c r="CV123" s="2945"/>
      <c r="CW123" s="2945"/>
      <c r="CX123" s="2945"/>
      <c r="CY123" s="2945"/>
      <c r="CZ123" s="2945"/>
      <c r="DA123" s="2945"/>
      <c r="DB123" s="2945"/>
      <c r="DC123" s="2945"/>
      <c r="DD123" s="2946"/>
      <c r="DE123" s="2944">
        <v>4</v>
      </c>
      <c r="DF123" s="2945"/>
      <c r="DG123" s="2945"/>
      <c r="DH123" s="2945"/>
      <c r="DI123" s="2945"/>
      <c r="DJ123" s="2945"/>
      <c r="DK123" s="2945"/>
      <c r="DL123" s="2945"/>
      <c r="DM123" s="2945"/>
      <c r="DN123" s="2945"/>
      <c r="DO123" s="2945"/>
      <c r="DP123" s="2946"/>
      <c r="DQ123" s="705"/>
    </row>
    <row r="124" spans="1:133" ht="15" customHeight="1" thickBot="1" x14ac:dyDescent="0.3">
      <c r="A124" s="827" t="s">
        <v>893</v>
      </c>
      <c r="B124" s="936">
        <v>1</v>
      </c>
      <c r="C124" s="2932">
        <v>1</v>
      </c>
      <c r="D124" s="2932"/>
      <c r="E124" s="2932"/>
      <c r="F124" s="2932"/>
      <c r="G124" s="2932"/>
      <c r="H124" s="2932"/>
      <c r="I124" s="2932"/>
      <c r="J124" s="2932"/>
      <c r="K124" s="2932"/>
      <c r="L124" s="2932"/>
      <c r="M124" s="2932"/>
      <c r="N124" s="2933"/>
      <c r="O124" s="2931">
        <f>10/11</f>
        <v>0.90909090909090906</v>
      </c>
      <c r="P124" s="2932"/>
      <c r="Q124" s="2932"/>
      <c r="R124" s="2932"/>
      <c r="S124" s="2932"/>
      <c r="T124" s="2932"/>
      <c r="U124" s="2932"/>
      <c r="V124" s="2932"/>
      <c r="W124" s="2932"/>
      <c r="X124" s="2932"/>
      <c r="Y124" s="2933"/>
      <c r="Z124" s="2931">
        <f>10/11</f>
        <v>0.90909090909090906</v>
      </c>
      <c r="AA124" s="2932"/>
      <c r="AB124" s="2932"/>
      <c r="AC124" s="2932"/>
      <c r="AD124" s="2932"/>
      <c r="AE124" s="2932"/>
      <c r="AF124" s="2932"/>
      <c r="AG124" s="2932"/>
      <c r="AH124" s="2932"/>
      <c r="AI124" s="2932"/>
      <c r="AJ124" s="2933"/>
      <c r="AK124" s="2931">
        <f>10/11</f>
        <v>0.90909090909090906</v>
      </c>
      <c r="AL124" s="2932"/>
      <c r="AM124" s="2932"/>
      <c r="AN124" s="2932"/>
      <c r="AO124" s="2932"/>
      <c r="AP124" s="2932"/>
      <c r="AQ124" s="2932"/>
      <c r="AR124" s="2932"/>
      <c r="AS124" s="2932"/>
      <c r="AT124" s="2932"/>
      <c r="AU124" s="2932"/>
      <c r="AV124" s="2933"/>
      <c r="AW124" s="2931">
        <f>10/11</f>
        <v>0.90909090909090906</v>
      </c>
      <c r="AX124" s="2932"/>
      <c r="AY124" s="2932"/>
      <c r="AZ124" s="2932"/>
      <c r="BA124" s="2932"/>
      <c r="BB124" s="2932"/>
      <c r="BC124" s="2932"/>
      <c r="BD124" s="2932"/>
      <c r="BE124" s="2932"/>
      <c r="BF124" s="2932"/>
      <c r="BG124" s="2932"/>
      <c r="BH124" s="2933"/>
      <c r="BI124" s="2931">
        <f>10/11</f>
        <v>0.90909090909090906</v>
      </c>
      <c r="BJ124" s="2932"/>
      <c r="BK124" s="2932"/>
      <c r="BL124" s="2932"/>
      <c r="BM124" s="2932"/>
      <c r="BN124" s="2932"/>
      <c r="BO124" s="2932"/>
      <c r="BP124" s="2932"/>
      <c r="BQ124" s="2932"/>
      <c r="BR124" s="2932"/>
      <c r="BS124" s="2932"/>
      <c r="BT124" s="2933"/>
      <c r="BU124" s="2931">
        <f>10/11</f>
        <v>0.90909090909090906</v>
      </c>
      <c r="BV124" s="2932"/>
      <c r="BW124" s="2932"/>
      <c r="BX124" s="2932"/>
      <c r="BY124" s="2932"/>
      <c r="BZ124" s="2932"/>
      <c r="CA124" s="2932"/>
      <c r="CB124" s="2932"/>
      <c r="CC124" s="2932"/>
      <c r="CD124" s="2932"/>
      <c r="CE124" s="2932"/>
      <c r="CF124" s="2933"/>
      <c r="CG124" s="2931">
        <f>10/11</f>
        <v>0.90909090909090906</v>
      </c>
      <c r="CH124" s="2932"/>
      <c r="CI124" s="2932"/>
      <c r="CJ124" s="2932"/>
      <c r="CK124" s="2932"/>
      <c r="CL124" s="2932"/>
      <c r="CM124" s="2932"/>
      <c r="CN124" s="2932"/>
      <c r="CO124" s="2932"/>
      <c r="CP124" s="2932"/>
      <c r="CQ124" s="2932"/>
      <c r="CR124" s="2933"/>
      <c r="CS124" s="2931">
        <f>CS123/11</f>
        <v>0.63636363636363635</v>
      </c>
      <c r="CT124" s="2932"/>
      <c r="CU124" s="2932"/>
      <c r="CV124" s="2932"/>
      <c r="CW124" s="2932"/>
      <c r="CX124" s="2932"/>
      <c r="CY124" s="2932"/>
      <c r="CZ124" s="2932"/>
      <c r="DA124" s="2932"/>
      <c r="DB124" s="2932"/>
      <c r="DC124" s="2932"/>
      <c r="DD124" s="2933"/>
      <c r="DE124" s="2931">
        <f>DE123/11</f>
        <v>0.36363636363636365</v>
      </c>
      <c r="DF124" s="2932"/>
      <c r="DG124" s="2932"/>
      <c r="DH124" s="2932"/>
      <c r="DI124" s="2932"/>
      <c r="DJ124" s="2932"/>
      <c r="DK124" s="2932"/>
      <c r="DL124" s="2932"/>
      <c r="DM124" s="2932"/>
      <c r="DN124" s="2932"/>
      <c r="DO124" s="2932"/>
      <c r="DP124" s="2933"/>
      <c r="DQ124" s="705"/>
    </row>
    <row r="125" spans="1:133" ht="15.75" thickTop="1" x14ac:dyDescent="0.25">
      <c r="I125" s="705"/>
      <c r="J125" s="705"/>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705"/>
      <c r="AK125" s="705"/>
      <c r="AL125" s="705"/>
      <c r="AM125" s="705"/>
      <c r="AN125" s="705"/>
      <c r="AO125" s="705"/>
      <c r="AP125" s="705"/>
      <c r="AQ125" s="705"/>
      <c r="AR125" s="705"/>
      <c r="AS125" s="705"/>
      <c r="AT125" s="705"/>
      <c r="AU125" s="705"/>
      <c r="AV125" s="705"/>
      <c r="AW125" s="705"/>
      <c r="AX125" s="705"/>
      <c r="AY125" s="705"/>
      <c r="AZ125" s="705"/>
      <c r="BA125" s="705"/>
      <c r="BB125" s="705"/>
      <c r="BC125" s="705"/>
      <c r="BD125" s="705"/>
      <c r="BE125" s="705"/>
      <c r="BF125" s="705"/>
      <c r="BG125" s="705"/>
      <c r="BH125" s="705"/>
      <c r="BI125" s="705"/>
      <c r="BJ125" s="705"/>
      <c r="BK125" s="705"/>
      <c r="BL125" s="705"/>
      <c r="BM125" s="705"/>
      <c r="BN125" s="705"/>
      <c r="BO125" s="705"/>
      <c r="BP125" s="705"/>
      <c r="BQ125" s="705"/>
      <c r="BR125" s="705"/>
      <c r="BS125" s="705"/>
      <c r="BT125" s="705"/>
      <c r="BU125" s="705"/>
      <c r="BV125" s="705"/>
      <c r="BW125" s="705"/>
      <c r="BX125" s="705"/>
      <c r="BY125" s="705"/>
      <c r="BZ125" s="705"/>
      <c r="CA125" s="705"/>
      <c r="CB125" s="705"/>
      <c r="CC125" s="705"/>
      <c r="CD125" s="705"/>
      <c r="CE125" s="705"/>
      <c r="CF125" s="705"/>
      <c r="CG125" s="705"/>
      <c r="CH125" s="705"/>
      <c r="CI125" s="705"/>
      <c r="CJ125" s="705"/>
      <c r="CK125" s="705"/>
      <c r="CL125" s="705"/>
      <c r="CM125" s="705"/>
      <c r="CN125" s="705"/>
      <c r="CO125" s="705"/>
      <c r="CP125" s="705"/>
      <c r="CQ125" s="705"/>
      <c r="CR125" s="705"/>
      <c r="CS125" s="705"/>
      <c r="CT125" s="705"/>
      <c r="CU125" s="705"/>
      <c r="CV125" s="705"/>
      <c r="CW125" s="705"/>
      <c r="CX125" s="705"/>
      <c r="CY125" s="705"/>
      <c r="CZ125" s="705"/>
      <c r="DA125" s="705"/>
      <c r="DB125" s="705"/>
      <c r="DC125" s="705"/>
      <c r="DD125" s="705"/>
      <c r="DE125" s="705"/>
      <c r="DF125" s="705"/>
      <c r="DG125" s="705"/>
      <c r="DH125" s="705"/>
      <c r="DI125" s="705"/>
      <c r="DJ125" s="705"/>
      <c r="DK125" s="705"/>
      <c r="DL125" s="705"/>
      <c r="DM125" s="705"/>
      <c r="DN125" s="705"/>
      <c r="DO125" s="705"/>
      <c r="DP125" s="705"/>
      <c r="DQ125" s="705"/>
    </row>
    <row r="127" spans="1:133" x14ac:dyDescent="0.25">
      <c r="B127" s="2925" t="s">
        <v>939</v>
      </c>
      <c r="C127" s="2926"/>
      <c r="D127" s="2926"/>
      <c r="E127" s="2926"/>
      <c r="F127" s="2926"/>
      <c r="G127" s="2926"/>
      <c r="H127" s="2926"/>
      <c r="I127" s="2926"/>
      <c r="J127" s="2926"/>
      <c r="K127" s="2926"/>
      <c r="L127" s="2926"/>
      <c r="M127" s="2926"/>
      <c r="N127" s="2926"/>
      <c r="O127" s="2926"/>
      <c r="P127" s="2926"/>
      <c r="Q127" s="2926"/>
      <c r="R127" s="2926"/>
      <c r="S127" s="2926"/>
      <c r="T127" s="2926"/>
      <c r="U127" s="2926"/>
      <c r="V127" s="2926"/>
      <c r="W127" s="2926"/>
      <c r="X127" s="2926"/>
      <c r="Y127" s="2926"/>
      <c r="Z127" s="2926"/>
      <c r="AA127" s="2926"/>
      <c r="AB127" s="2926"/>
      <c r="AC127" s="2926"/>
      <c r="AD127" s="2926"/>
      <c r="AE127" s="2926"/>
      <c r="AF127" s="2926"/>
      <c r="AG127" s="2926"/>
      <c r="AH127" s="2926"/>
      <c r="AI127" s="2926"/>
      <c r="AJ127" s="2926"/>
      <c r="AK127" s="2926"/>
      <c r="AL127" s="2926"/>
      <c r="AM127" s="2926"/>
      <c r="AN127" s="2926"/>
      <c r="AO127" s="2926"/>
      <c r="AP127" s="2926"/>
      <c r="AQ127" s="2926"/>
      <c r="AR127" s="2926"/>
      <c r="AS127" s="2926"/>
      <c r="AT127" s="2926"/>
      <c r="AU127" s="2926"/>
      <c r="AV127" s="2926"/>
      <c r="AW127" s="2926"/>
      <c r="AX127" s="2926"/>
      <c r="AY127" s="2926"/>
      <c r="AZ127" s="2926"/>
      <c r="BA127" s="2926"/>
      <c r="BB127" s="2926"/>
      <c r="BC127" s="2926"/>
      <c r="BD127" s="2926"/>
      <c r="BE127" s="2926"/>
      <c r="BF127" s="2926"/>
      <c r="BG127" s="2926"/>
      <c r="BH127" s="2926"/>
      <c r="BI127" s="2926"/>
      <c r="BJ127" s="2926"/>
      <c r="BK127" s="2926"/>
      <c r="BL127" s="2926"/>
      <c r="BM127" s="2926"/>
      <c r="BN127" s="2926"/>
      <c r="BO127" s="2926"/>
      <c r="BP127" s="2926"/>
      <c r="BQ127" s="2926"/>
      <c r="BR127" s="2926"/>
      <c r="BS127" s="2926"/>
      <c r="BT127" s="2926"/>
      <c r="BU127" s="2926"/>
      <c r="BV127" s="2926"/>
      <c r="BW127" s="2926"/>
      <c r="BX127" s="2926"/>
      <c r="BY127" s="2926"/>
      <c r="BZ127" s="2926"/>
      <c r="CA127" s="2926"/>
      <c r="CB127" s="2926"/>
      <c r="CC127" s="2926"/>
      <c r="CD127" s="2926"/>
      <c r="CE127" s="2926"/>
      <c r="CF127" s="2927"/>
      <c r="CG127" s="2916" t="s">
        <v>926</v>
      </c>
      <c r="CH127" s="2916"/>
      <c r="CI127" s="2916"/>
      <c r="CJ127" s="2916"/>
      <c r="CK127" s="2916"/>
      <c r="CL127" s="2916"/>
      <c r="CM127" s="2916"/>
      <c r="CN127" s="2916"/>
      <c r="CO127" s="2916"/>
      <c r="CP127" s="2916"/>
      <c r="CQ127" s="2916"/>
      <c r="CR127" s="2916"/>
      <c r="CS127" s="2916" t="s">
        <v>893</v>
      </c>
      <c r="CT127" s="2916"/>
      <c r="CU127" s="2916"/>
      <c r="CV127" s="2916"/>
      <c r="CW127" s="2916"/>
      <c r="CX127" s="2916"/>
      <c r="CY127" s="2916"/>
      <c r="CZ127" s="2916"/>
      <c r="DA127" s="2916"/>
      <c r="DB127" s="2916"/>
      <c r="DC127" s="2916"/>
      <c r="DD127" s="2916"/>
    </row>
    <row r="128" spans="1:133" x14ac:dyDescent="0.25">
      <c r="A128" s="708"/>
      <c r="B128" s="3045" t="s">
        <v>938</v>
      </c>
      <c r="C128" s="3046"/>
      <c r="D128" s="3046"/>
      <c r="E128" s="3046"/>
      <c r="F128" s="3046"/>
      <c r="G128" s="3046"/>
      <c r="H128" s="3046"/>
      <c r="I128" s="3046"/>
      <c r="J128" s="3046"/>
      <c r="K128" s="3046"/>
      <c r="L128" s="3046"/>
      <c r="M128" s="3046"/>
      <c r="N128" s="3046"/>
      <c r="O128" s="3046"/>
      <c r="P128" s="3046"/>
      <c r="Q128" s="3046"/>
      <c r="R128" s="3046"/>
      <c r="S128" s="3046"/>
      <c r="T128" s="3046"/>
      <c r="U128" s="3046"/>
      <c r="V128" s="3046"/>
      <c r="W128" s="3046"/>
      <c r="X128" s="3046"/>
      <c r="Y128" s="3046"/>
      <c r="Z128" s="3046"/>
      <c r="AA128" s="3046"/>
      <c r="AB128" s="3046"/>
      <c r="AC128" s="3046"/>
      <c r="AD128" s="3046"/>
      <c r="AE128" s="3046"/>
      <c r="AF128" s="3046"/>
      <c r="AG128" s="3046"/>
      <c r="AH128" s="3046"/>
      <c r="AI128" s="3046"/>
      <c r="AJ128" s="3046"/>
      <c r="AK128" s="3046"/>
      <c r="AL128" s="3046"/>
      <c r="AM128" s="3046"/>
      <c r="AN128" s="3046"/>
      <c r="AO128" s="3046"/>
      <c r="AP128" s="3046"/>
      <c r="AQ128" s="3046"/>
      <c r="AR128" s="3046"/>
      <c r="AS128" s="3046"/>
      <c r="AT128" s="3046"/>
      <c r="AU128" s="3046"/>
      <c r="AV128" s="3046"/>
      <c r="AW128" s="3046"/>
      <c r="AX128" s="3046"/>
      <c r="AY128" s="3046"/>
      <c r="AZ128" s="3046"/>
      <c r="BA128" s="3046"/>
      <c r="BB128" s="3046"/>
      <c r="BC128" s="3046"/>
      <c r="BD128" s="3046"/>
      <c r="BE128" s="3046"/>
      <c r="BF128" s="3046"/>
      <c r="BG128" s="3046"/>
      <c r="BH128" s="3046"/>
      <c r="BI128" s="3046"/>
      <c r="BJ128" s="3046"/>
      <c r="BK128" s="3046"/>
      <c r="BL128" s="3046"/>
      <c r="BM128" s="3046"/>
      <c r="BN128" s="3046"/>
      <c r="BO128" s="3046"/>
      <c r="BP128" s="3046"/>
      <c r="BQ128" s="3046"/>
      <c r="BR128" s="3046"/>
      <c r="BS128" s="3046"/>
      <c r="BT128" s="3046"/>
      <c r="BU128" s="3046"/>
      <c r="BV128" s="3046"/>
      <c r="BW128" s="3046"/>
      <c r="BX128" s="3046"/>
      <c r="BY128" s="3046"/>
      <c r="BZ128" s="3046"/>
      <c r="CA128" s="3046"/>
      <c r="CB128" s="3046"/>
      <c r="CC128" s="3046"/>
      <c r="CD128" s="3046"/>
      <c r="CE128" s="3046"/>
      <c r="CF128" s="3047"/>
      <c r="CG128" s="2924">
        <v>11</v>
      </c>
      <c r="CH128" s="2924"/>
      <c r="CI128" s="2924"/>
      <c r="CJ128" s="2924"/>
      <c r="CK128" s="2924"/>
      <c r="CL128" s="2924"/>
      <c r="CM128" s="2924"/>
      <c r="CN128" s="2924"/>
      <c r="CO128" s="2924"/>
      <c r="CP128" s="2924"/>
      <c r="CQ128" s="2924"/>
      <c r="CR128" s="2924"/>
      <c r="CS128" s="2924"/>
      <c r="CT128" s="2924"/>
      <c r="CU128" s="2924"/>
      <c r="CV128" s="2924"/>
      <c r="CW128" s="2924"/>
      <c r="CX128" s="2924"/>
      <c r="CY128" s="2924"/>
      <c r="CZ128" s="2924"/>
      <c r="DA128" s="2924"/>
      <c r="DB128" s="2924"/>
      <c r="DC128" s="2924"/>
      <c r="DD128" s="2924"/>
    </row>
    <row r="129" spans="1:108" x14ac:dyDescent="0.25">
      <c r="A129" s="708"/>
      <c r="B129" s="3044" t="s">
        <v>3594</v>
      </c>
      <c r="C129" s="3044"/>
      <c r="D129" s="3044"/>
      <c r="E129" s="3044"/>
      <c r="F129" s="3044"/>
      <c r="G129" s="3044"/>
      <c r="H129" s="3044"/>
      <c r="I129" s="3044"/>
      <c r="J129" s="3044"/>
      <c r="K129" s="3044"/>
      <c r="L129" s="3044"/>
      <c r="M129" s="3044"/>
      <c r="N129" s="3044"/>
      <c r="O129" s="3044"/>
      <c r="P129" s="3044"/>
      <c r="Q129" s="3044"/>
      <c r="R129" s="3044"/>
      <c r="S129" s="3044"/>
      <c r="T129" s="3044"/>
      <c r="U129" s="3044"/>
      <c r="V129" s="3044"/>
      <c r="W129" s="3044"/>
      <c r="X129" s="3044"/>
      <c r="Y129" s="3044"/>
      <c r="Z129" s="3044"/>
      <c r="AA129" s="3044"/>
      <c r="AB129" s="3044"/>
      <c r="AC129" s="3044"/>
      <c r="AD129" s="3044"/>
      <c r="AE129" s="3044"/>
      <c r="AF129" s="3044"/>
      <c r="AG129" s="3044"/>
      <c r="AH129" s="3044"/>
      <c r="AI129" s="3044"/>
      <c r="AJ129" s="3044"/>
      <c r="AK129" s="3044"/>
      <c r="AL129" s="3044"/>
      <c r="AM129" s="3044"/>
      <c r="AN129" s="3044"/>
      <c r="AO129" s="3044"/>
      <c r="AP129" s="3044"/>
      <c r="AQ129" s="3044"/>
      <c r="AR129" s="3044"/>
      <c r="AS129" s="3044"/>
      <c r="AT129" s="3044"/>
      <c r="AU129" s="3044"/>
      <c r="AV129" s="3044"/>
      <c r="AW129" s="3044"/>
      <c r="AX129" s="3044"/>
      <c r="AY129" s="3044"/>
      <c r="AZ129" s="3044"/>
      <c r="BA129" s="3044"/>
      <c r="BB129" s="3044"/>
      <c r="BC129" s="3044"/>
      <c r="BD129" s="3044"/>
      <c r="BE129" s="3044"/>
      <c r="BF129" s="3044"/>
      <c r="BG129" s="3044"/>
      <c r="BH129" s="3044"/>
      <c r="BI129" s="3044"/>
      <c r="BJ129" s="3044"/>
      <c r="BK129" s="3044"/>
      <c r="BL129" s="3044"/>
      <c r="BM129" s="3044"/>
      <c r="BN129" s="3044"/>
      <c r="BO129" s="3044"/>
      <c r="BP129" s="3044"/>
      <c r="BQ129" s="3044"/>
      <c r="BR129" s="3044"/>
      <c r="BS129" s="3044"/>
      <c r="BT129" s="3044"/>
      <c r="BU129" s="3044"/>
      <c r="BV129" s="3044"/>
      <c r="BW129" s="3044"/>
      <c r="BX129" s="3044"/>
      <c r="BY129" s="3044"/>
      <c r="BZ129" s="3044"/>
      <c r="CA129" s="3044"/>
      <c r="CB129" s="3044"/>
      <c r="CC129" s="3044"/>
      <c r="CD129" s="3044"/>
      <c r="CE129" s="3044"/>
      <c r="CF129" s="3044"/>
      <c r="CG129" s="3040">
        <v>0</v>
      </c>
      <c r="CH129" s="3040"/>
      <c r="CI129" s="3040"/>
      <c r="CJ129" s="3040"/>
      <c r="CK129" s="3040"/>
      <c r="CL129" s="3040"/>
      <c r="CM129" s="3040"/>
      <c r="CN129" s="3040"/>
      <c r="CO129" s="3040"/>
      <c r="CP129" s="3040"/>
      <c r="CQ129" s="3040"/>
      <c r="CR129" s="3040"/>
      <c r="CS129" s="3039">
        <f>CG129/$CG$128</f>
        <v>0</v>
      </c>
      <c r="CT129" s="3039"/>
      <c r="CU129" s="3039"/>
      <c r="CV129" s="3039"/>
      <c r="CW129" s="3039"/>
      <c r="CX129" s="3039"/>
      <c r="CY129" s="3039"/>
      <c r="CZ129" s="3039"/>
      <c r="DA129" s="3039"/>
      <c r="DB129" s="3039"/>
      <c r="DC129" s="3039"/>
      <c r="DD129" s="3039"/>
    </row>
    <row r="130" spans="1:108" x14ac:dyDescent="0.25">
      <c r="B130" s="3041" t="s">
        <v>3575</v>
      </c>
      <c r="C130" s="3042"/>
      <c r="D130" s="3042"/>
      <c r="E130" s="3042"/>
      <c r="F130" s="3042"/>
      <c r="G130" s="3042"/>
      <c r="H130" s="3042"/>
      <c r="I130" s="3042"/>
      <c r="J130" s="3042"/>
      <c r="K130" s="3042"/>
      <c r="L130" s="3042"/>
      <c r="M130" s="3042"/>
      <c r="N130" s="3042"/>
      <c r="O130" s="3042"/>
      <c r="P130" s="3042"/>
      <c r="Q130" s="3042"/>
      <c r="R130" s="3042"/>
      <c r="S130" s="3042"/>
      <c r="T130" s="3042"/>
      <c r="U130" s="3042"/>
      <c r="V130" s="3042"/>
      <c r="W130" s="3042"/>
      <c r="X130" s="3042"/>
      <c r="Y130" s="3042"/>
      <c r="Z130" s="3042"/>
      <c r="AA130" s="3042"/>
      <c r="AB130" s="3042"/>
      <c r="AC130" s="3042"/>
      <c r="AD130" s="3042"/>
      <c r="AE130" s="3042"/>
      <c r="AF130" s="3042"/>
      <c r="AG130" s="3042"/>
      <c r="AH130" s="3042"/>
      <c r="AI130" s="3042"/>
      <c r="AJ130" s="3042"/>
      <c r="AK130" s="3042"/>
      <c r="AL130" s="3042"/>
      <c r="AM130" s="3042"/>
      <c r="AN130" s="3042"/>
      <c r="AO130" s="3042"/>
      <c r="AP130" s="3042"/>
      <c r="AQ130" s="3042"/>
      <c r="AR130" s="3042"/>
      <c r="AS130" s="3042"/>
      <c r="AT130" s="3042"/>
      <c r="AU130" s="3042"/>
      <c r="AV130" s="3042"/>
      <c r="AW130" s="3042"/>
      <c r="AX130" s="3042"/>
      <c r="AY130" s="3042"/>
      <c r="AZ130" s="3042"/>
      <c r="BA130" s="3042"/>
      <c r="BB130" s="3042"/>
      <c r="BC130" s="3042"/>
      <c r="BD130" s="3042"/>
      <c r="BE130" s="3042"/>
      <c r="BF130" s="3042"/>
      <c r="BG130" s="3042"/>
      <c r="BH130" s="3042"/>
      <c r="BI130" s="3042"/>
      <c r="BJ130" s="3042"/>
      <c r="BK130" s="3042"/>
      <c r="BL130" s="3042"/>
      <c r="BM130" s="3042"/>
      <c r="BN130" s="3042"/>
      <c r="BO130" s="3042"/>
      <c r="BP130" s="3042"/>
      <c r="BQ130" s="3042"/>
      <c r="BR130" s="3042"/>
      <c r="BS130" s="3042"/>
      <c r="BT130" s="3042"/>
      <c r="BU130" s="3042"/>
      <c r="BV130" s="3042"/>
      <c r="BW130" s="3042"/>
      <c r="BX130" s="3042"/>
      <c r="BY130" s="3042"/>
      <c r="BZ130" s="3042"/>
      <c r="CA130" s="3042"/>
      <c r="CB130" s="3042"/>
      <c r="CC130" s="3042"/>
      <c r="CD130" s="3042"/>
      <c r="CE130" s="3042"/>
      <c r="CF130" s="3043"/>
      <c r="CG130" s="3040">
        <v>11</v>
      </c>
      <c r="CH130" s="3040"/>
      <c r="CI130" s="3040"/>
      <c r="CJ130" s="3040"/>
      <c r="CK130" s="3040"/>
      <c r="CL130" s="3040"/>
      <c r="CM130" s="3040"/>
      <c r="CN130" s="3040"/>
      <c r="CO130" s="3040"/>
      <c r="CP130" s="3040"/>
      <c r="CQ130" s="3040"/>
      <c r="CR130" s="3040"/>
      <c r="CS130" s="3039">
        <f>CG130/$CG$128</f>
        <v>1</v>
      </c>
      <c r="CT130" s="3039"/>
      <c r="CU130" s="3039"/>
      <c r="CV130" s="3039"/>
      <c r="CW130" s="3039"/>
      <c r="CX130" s="3039"/>
      <c r="CY130" s="3039"/>
      <c r="CZ130" s="3039"/>
      <c r="DA130" s="3039"/>
      <c r="DB130" s="3039"/>
      <c r="DC130" s="3039"/>
      <c r="DD130" s="3039"/>
    </row>
    <row r="131" spans="1:108" x14ac:dyDescent="0.25">
      <c r="B131" s="748"/>
      <c r="C131" s="748"/>
      <c r="D131" s="748"/>
      <c r="E131" s="748"/>
      <c r="F131" s="748"/>
      <c r="G131" s="748"/>
      <c r="H131" s="748"/>
      <c r="I131" s="748"/>
      <c r="J131" s="748"/>
      <c r="K131" s="748"/>
      <c r="L131" s="748"/>
      <c r="M131" s="748"/>
      <c r="N131" s="748"/>
      <c r="O131" s="748"/>
      <c r="P131" s="748"/>
      <c r="Q131" s="748"/>
      <c r="R131" s="748"/>
      <c r="S131" s="748"/>
      <c r="T131" s="748"/>
      <c r="U131" s="748"/>
      <c r="V131" s="748"/>
      <c r="W131" s="748"/>
      <c r="X131" s="748"/>
      <c r="Y131" s="748"/>
      <c r="Z131" s="748"/>
      <c r="AA131" s="748"/>
      <c r="AB131" s="748"/>
      <c r="AC131" s="748"/>
      <c r="AD131" s="748"/>
      <c r="AE131" s="748"/>
      <c r="AF131" s="748"/>
      <c r="AG131" s="748"/>
      <c r="AH131" s="748"/>
      <c r="AI131" s="748"/>
      <c r="AJ131" s="748"/>
      <c r="AK131" s="748"/>
      <c r="AL131" s="748"/>
      <c r="AM131" s="748"/>
      <c r="AN131" s="748"/>
      <c r="AO131" s="748"/>
      <c r="AP131" s="748"/>
      <c r="AQ131" s="748"/>
      <c r="AR131" s="748"/>
      <c r="AS131" s="748"/>
      <c r="AT131" s="748"/>
      <c r="AU131" s="748"/>
      <c r="AV131" s="748"/>
      <c r="AW131" s="748"/>
      <c r="AX131" s="748"/>
      <c r="AY131" s="748"/>
      <c r="AZ131" s="748"/>
      <c r="BA131" s="748"/>
      <c r="BB131" s="748"/>
      <c r="BC131" s="748"/>
      <c r="BD131" s="748"/>
      <c r="BE131" s="748"/>
      <c r="BF131" s="748"/>
      <c r="BG131" s="748"/>
      <c r="BH131" s="748"/>
      <c r="BI131" s="748"/>
      <c r="BJ131" s="748"/>
      <c r="BK131" s="748"/>
      <c r="BL131" s="748"/>
      <c r="BM131" s="748"/>
      <c r="BN131" s="748"/>
      <c r="BO131" s="748"/>
      <c r="BP131" s="748"/>
      <c r="BQ131" s="748"/>
      <c r="BR131" s="748"/>
      <c r="BS131" s="748"/>
      <c r="BT131" s="748"/>
      <c r="BU131" s="748"/>
      <c r="BV131" s="748"/>
      <c r="BW131" s="748"/>
      <c r="BX131" s="748"/>
      <c r="BY131" s="748"/>
      <c r="BZ131" s="748"/>
      <c r="CA131" s="748"/>
      <c r="CB131" s="748"/>
      <c r="CC131" s="748"/>
      <c r="CD131" s="748"/>
      <c r="CE131" s="748"/>
      <c r="CF131" s="748"/>
      <c r="CG131" s="748"/>
      <c r="CH131" s="748"/>
      <c r="CI131" s="748"/>
      <c r="CJ131" s="748"/>
      <c r="CK131" s="748"/>
      <c r="CL131" s="748"/>
      <c r="CM131" s="748"/>
      <c r="CN131" s="748"/>
      <c r="CO131" s="748"/>
      <c r="CP131" s="748"/>
      <c r="CQ131" s="748"/>
      <c r="CR131" s="748"/>
      <c r="CS131" s="748"/>
      <c r="CT131" s="748"/>
      <c r="CU131" s="748"/>
      <c r="CV131" s="748"/>
      <c r="CW131" s="748"/>
      <c r="CX131" s="748"/>
      <c r="CY131" s="748"/>
      <c r="CZ131" s="748"/>
      <c r="DA131" s="748"/>
      <c r="DB131" s="748"/>
      <c r="DC131" s="748"/>
      <c r="DD131" s="748"/>
    </row>
    <row r="132" spans="1:108" x14ac:dyDescent="0.25">
      <c r="B132" s="748"/>
      <c r="C132" s="748"/>
      <c r="D132" s="748"/>
      <c r="E132" s="748"/>
      <c r="F132" s="748"/>
      <c r="G132" s="748"/>
      <c r="H132" s="748"/>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8"/>
      <c r="BV132" s="748"/>
      <c r="BW132" s="748"/>
      <c r="BX132" s="748"/>
      <c r="BY132" s="748"/>
      <c r="BZ132" s="748"/>
      <c r="CA132" s="748"/>
      <c r="CB132" s="748"/>
      <c r="CC132" s="748"/>
      <c r="CD132" s="748"/>
      <c r="CE132" s="748"/>
      <c r="CF132" s="748"/>
      <c r="CG132" s="748"/>
      <c r="CH132" s="748"/>
      <c r="CI132" s="748"/>
      <c r="CJ132" s="748"/>
      <c r="CK132" s="748"/>
      <c r="CL132" s="748"/>
      <c r="CM132" s="748"/>
      <c r="CN132" s="748"/>
      <c r="CO132" s="748"/>
      <c r="CP132" s="748"/>
      <c r="CQ132" s="748"/>
      <c r="CR132" s="748"/>
      <c r="CS132" s="748"/>
      <c r="CT132" s="748"/>
      <c r="CU132" s="748"/>
      <c r="CV132" s="748"/>
      <c r="CW132" s="748"/>
      <c r="CX132" s="748"/>
      <c r="CY132" s="748"/>
      <c r="CZ132" s="748"/>
      <c r="DA132" s="748"/>
      <c r="DB132" s="748"/>
      <c r="DC132" s="748"/>
      <c r="DD132" s="748"/>
    </row>
    <row r="133" spans="1:108" x14ac:dyDescent="0.25">
      <c r="B133" s="3038" t="s">
        <v>942</v>
      </c>
      <c r="C133" s="3038"/>
      <c r="D133" s="3038"/>
      <c r="E133" s="3038"/>
      <c r="F133" s="3038"/>
      <c r="G133" s="3038"/>
      <c r="H133" s="3038"/>
      <c r="I133" s="3038"/>
      <c r="J133" s="3038"/>
      <c r="K133" s="3038"/>
      <c r="L133" s="3038"/>
      <c r="M133" s="3038"/>
      <c r="N133" s="3038"/>
      <c r="O133" s="3038"/>
      <c r="P133" s="3038"/>
      <c r="Q133" s="3038"/>
      <c r="R133" s="3038"/>
      <c r="S133" s="3038"/>
      <c r="T133" s="3038"/>
      <c r="U133" s="3038"/>
      <c r="V133" s="3038"/>
      <c r="W133" s="3038"/>
      <c r="X133" s="3038"/>
      <c r="Y133" s="3038"/>
      <c r="Z133" s="3038"/>
      <c r="AA133" s="3038"/>
      <c r="AB133" s="3038"/>
      <c r="AC133" s="3038"/>
      <c r="AD133" s="3038"/>
      <c r="AE133" s="3038"/>
      <c r="AF133" s="3038"/>
      <c r="AG133" s="3038"/>
      <c r="AH133" s="3038"/>
      <c r="AI133" s="3038"/>
      <c r="AJ133" s="3038"/>
      <c r="AK133" s="3038"/>
      <c r="AL133" s="3038"/>
      <c r="AM133" s="3038"/>
      <c r="AN133" s="3038"/>
      <c r="AO133" s="3038"/>
      <c r="AP133" s="3038"/>
      <c r="AQ133" s="3038"/>
      <c r="AR133" s="3038"/>
      <c r="AS133" s="3038"/>
      <c r="AT133" s="3038"/>
      <c r="AU133" s="3038"/>
      <c r="AV133" s="3038"/>
      <c r="AW133" s="3038"/>
      <c r="AX133" s="3038"/>
      <c r="AY133" s="3038"/>
      <c r="AZ133" s="3038"/>
      <c r="BA133" s="3038"/>
      <c r="BB133" s="3038"/>
      <c r="BC133" s="3038"/>
      <c r="BD133" s="3038"/>
      <c r="BE133" s="3038"/>
      <c r="BF133" s="3038"/>
      <c r="BG133" s="3038"/>
      <c r="BH133" s="3038"/>
      <c r="BI133" s="3038"/>
      <c r="BJ133" s="3038"/>
      <c r="BK133" s="3038"/>
      <c r="BL133" s="3038"/>
      <c r="BM133" s="3038"/>
      <c r="BN133" s="3038"/>
      <c r="BO133" s="3038"/>
      <c r="BP133" s="3038"/>
      <c r="BQ133" s="3038"/>
      <c r="BR133" s="3038"/>
      <c r="BS133" s="3038"/>
      <c r="BT133" s="3038"/>
      <c r="BU133" s="3038"/>
      <c r="BV133" s="3038"/>
      <c r="BW133" s="3082"/>
      <c r="BX133" s="3082"/>
      <c r="BY133" s="3082"/>
      <c r="BZ133" s="3082"/>
      <c r="CA133" s="3082"/>
      <c r="CB133" s="3082"/>
      <c r="CC133" s="3082"/>
      <c r="CD133" s="748"/>
      <c r="CE133" s="748"/>
      <c r="CF133" s="748"/>
      <c r="CG133" s="748"/>
      <c r="CH133" s="748"/>
      <c r="CI133" s="748"/>
      <c r="CJ133" s="748"/>
      <c r="CK133" s="748"/>
      <c r="CL133" s="748"/>
      <c r="CM133" s="748"/>
      <c r="CN133" s="748"/>
      <c r="CO133" s="748"/>
      <c r="CP133" s="748"/>
      <c r="CQ133" s="748"/>
      <c r="CR133" s="748"/>
      <c r="CS133" s="748"/>
      <c r="CT133" s="748"/>
      <c r="CU133" s="748"/>
      <c r="CV133" s="748"/>
      <c r="CW133" s="748"/>
      <c r="CX133" s="748"/>
      <c r="CY133" s="748"/>
      <c r="CZ133" s="748"/>
      <c r="DA133" s="748"/>
      <c r="DB133" s="748"/>
      <c r="DC133" s="748"/>
      <c r="DD133" s="748"/>
    </row>
    <row r="134" spans="1:108" ht="84" customHeight="1" x14ac:dyDescent="0.25">
      <c r="B134" s="3038" t="s">
        <v>913</v>
      </c>
      <c r="C134" s="3038"/>
      <c r="D134" s="3038"/>
      <c r="E134" s="3038"/>
      <c r="F134" s="3038"/>
      <c r="G134" s="3038"/>
      <c r="H134" s="3038"/>
      <c r="I134" s="3038"/>
      <c r="J134" s="3038"/>
      <c r="K134" s="3038"/>
      <c r="L134" s="3038"/>
      <c r="M134" s="3038"/>
      <c r="N134" s="3038"/>
      <c r="O134" s="3038"/>
      <c r="P134" s="3038"/>
      <c r="Q134" s="3038"/>
      <c r="R134" s="3038"/>
      <c r="S134" s="3038"/>
      <c r="T134" s="3038"/>
      <c r="U134" s="3038"/>
      <c r="V134" s="3038"/>
      <c r="W134" s="3038"/>
      <c r="X134" s="3038"/>
      <c r="Y134" s="3038"/>
      <c r="Z134" s="3038"/>
      <c r="AA134" s="3038"/>
      <c r="AB134" s="3038"/>
      <c r="AC134" s="3038"/>
      <c r="AD134" s="3038"/>
      <c r="AE134" s="3038"/>
      <c r="AF134" s="3038"/>
      <c r="AG134" s="3038"/>
      <c r="AH134" s="3038"/>
      <c r="AI134" s="3038"/>
      <c r="AJ134" s="3080" t="s">
        <v>3595</v>
      </c>
      <c r="AK134" s="3081"/>
      <c r="AL134" s="3081"/>
      <c r="AM134" s="3081"/>
      <c r="AN134" s="3081"/>
      <c r="AO134" s="3081"/>
      <c r="AP134" s="3081"/>
      <c r="AQ134" s="3081"/>
      <c r="AR134" s="3081"/>
      <c r="AS134" s="3081"/>
      <c r="AT134" s="3081"/>
      <c r="AU134" s="3081"/>
      <c r="AV134" s="3081"/>
      <c r="AW134" s="3081"/>
      <c r="AX134" s="3081"/>
      <c r="AY134" s="3081"/>
      <c r="AZ134" s="3081"/>
      <c r="BA134" s="3081"/>
      <c r="BB134" s="3081"/>
      <c r="BC134" s="3081"/>
      <c r="BD134" s="3081"/>
      <c r="BE134" s="3081"/>
      <c r="BF134" s="3081"/>
      <c r="BG134" s="3081"/>
      <c r="BH134" s="3081"/>
      <c r="BI134" s="3081"/>
      <c r="BJ134" s="3081"/>
      <c r="BK134" s="3081"/>
      <c r="BL134" s="3081"/>
      <c r="BM134" s="3081"/>
      <c r="BN134" s="3081"/>
      <c r="BO134" s="3081"/>
      <c r="BP134" s="3081"/>
      <c r="BQ134" s="3081"/>
      <c r="BR134" s="3081"/>
      <c r="BS134" s="3081"/>
      <c r="BT134" s="3081"/>
      <c r="BU134" s="3081"/>
      <c r="BV134" s="3081"/>
      <c r="BW134" s="3082"/>
      <c r="BX134" s="3082"/>
      <c r="BY134" s="3082"/>
      <c r="BZ134" s="3082"/>
      <c r="CA134" s="3082"/>
      <c r="CB134" s="3082"/>
      <c r="CC134" s="3082"/>
      <c r="CD134" s="748"/>
      <c r="CE134" s="748"/>
      <c r="CF134" s="748"/>
      <c r="CG134" s="748"/>
      <c r="CH134" s="748"/>
      <c r="CI134" s="748"/>
      <c r="CJ134" s="748"/>
      <c r="CK134" s="748"/>
      <c r="CL134" s="748"/>
      <c r="CM134" s="748"/>
      <c r="CN134" s="748"/>
      <c r="CO134" s="748"/>
      <c r="CP134" s="748"/>
      <c r="CQ134" s="748"/>
      <c r="CR134" s="748"/>
      <c r="CS134" s="748"/>
      <c r="CT134" s="748"/>
      <c r="CU134" s="748"/>
      <c r="CV134" s="748"/>
      <c r="CW134" s="748"/>
      <c r="CX134" s="748"/>
      <c r="CY134" s="748"/>
      <c r="CZ134" s="748"/>
      <c r="DA134" s="748"/>
      <c r="DB134" s="748"/>
      <c r="DC134" s="748"/>
      <c r="DD134" s="748"/>
    </row>
    <row r="135" spans="1:108" ht="28.15" customHeight="1" x14ac:dyDescent="0.25">
      <c r="B135" s="3038" t="s">
        <v>914</v>
      </c>
      <c r="C135" s="3038"/>
      <c r="D135" s="3038"/>
      <c r="E135" s="3038"/>
      <c r="F135" s="3038"/>
      <c r="G135" s="3038"/>
      <c r="H135" s="3038"/>
      <c r="I135" s="3038"/>
      <c r="J135" s="3038"/>
      <c r="K135" s="3038"/>
      <c r="L135" s="3038"/>
      <c r="M135" s="3038"/>
      <c r="N135" s="3038"/>
      <c r="O135" s="3038"/>
      <c r="P135" s="3038"/>
      <c r="Q135" s="3038"/>
      <c r="R135" s="3038"/>
      <c r="S135" s="3038"/>
      <c r="T135" s="3038"/>
      <c r="U135" s="3038"/>
      <c r="V135" s="3038"/>
      <c r="W135" s="3038"/>
      <c r="X135" s="3038"/>
      <c r="Y135" s="3038"/>
      <c r="Z135" s="3038"/>
      <c r="AA135" s="3038"/>
      <c r="AB135" s="3038"/>
      <c r="AC135" s="3038"/>
      <c r="AD135" s="3038"/>
      <c r="AE135" s="3038"/>
      <c r="AF135" s="3038"/>
      <c r="AG135" s="3038"/>
      <c r="AH135" s="3038"/>
      <c r="AI135" s="3038"/>
      <c r="AJ135" s="3080" t="s">
        <v>976</v>
      </c>
      <c r="AK135" s="3081"/>
      <c r="AL135" s="3081"/>
      <c r="AM135" s="3081"/>
      <c r="AN135" s="3081"/>
      <c r="AO135" s="3081"/>
      <c r="AP135" s="3081"/>
      <c r="AQ135" s="3081"/>
      <c r="AR135" s="3081"/>
      <c r="AS135" s="3081"/>
      <c r="AT135" s="3081"/>
      <c r="AU135" s="3081"/>
      <c r="AV135" s="3081"/>
      <c r="AW135" s="3081"/>
      <c r="AX135" s="3081"/>
      <c r="AY135" s="3081"/>
      <c r="AZ135" s="3081"/>
      <c r="BA135" s="3081"/>
      <c r="BB135" s="3081"/>
      <c r="BC135" s="3081"/>
      <c r="BD135" s="3081"/>
      <c r="BE135" s="3081"/>
      <c r="BF135" s="3081"/>
      <c r="BG135" s="3081"/>
      <c r="BH135" s="3081"/>
      <c r="BI135" s="3081"/>
      <c r="BJ135" s="3081"/>
      <c r="BK135" s="3081"/>
      <c r="BL135" s="3081"/>
      <c r="BM135" s="3081"/>
      <c r="BN135" s="3081"/>
      <c r="BO135" s="3081"/>
      <c r="BP135" s="3081"/>
      <c r="BQ135" s="3081"/>
      <c r="BR135" s="3081"/>
      <c r="BS135" s="3081"/>
      <c r="BT135" s="3081"/>
      <c r="BU135" s="3081"/>
      <c r="BV135" s="3081"/>
      <c r="BW135" s="3082"/>
      <c r="BX135" s="3082"/>
      <c r="BY135" s="3082"/>
      <c r="BZ135" s="3082"/>
      <c r="CA135" s="3082"/>
      <c r="CB135" s="3082"/>
      <c r="CC135" s="3082"/>
      <c r="CD135" s="748"/>
      <c r="CE135" s="748"/>
      <c r="CF135" s="748"/>
      <c r="CG135" s="748"/>
      <c r="CH135" s="748"/>
      <c r="CI135" s="748"/>
      <c r="CJ135" s="748"/>
      <c r="CK135" s="748"/>
      <c r="CL135" s="748"/>
      <c r="CM135" s="748"/>
      <c r="CN135" s="748"/>
      <c r="CO135" s="748"/>
      <c r="CP135" s="748"/>
      <c r="CQ135" s="748"/>
      <c r="CR135" s="748"/>
      <c r="CS135" s="748"/>
      <c r="CT135" s="748"/>
      <c r="CU135" s="748"/>
      <c r="CV135" s="748"/>
      <c r="CW135" s="748"/>
      <c r="CX135" s="748"/>
      <c r="CY135" s="748"/>
      <c r="CZ135" s="748"/>
      <c r="DA135" s="748"/>
      <c r="DB135" s="748"/>
      <c r="DC135" s="748"/>
      <c r="DD135" s="748"/>
    </row>
    <row r="136" spans="1:108" ht="28.5" customHeight="1" x14ac:dyDescent="0.25">
      <c r="B136" s="3038" t="s">
        <v>915</v>
      </c>
      <c r="C136" s="3038"/>
      <c r="D136" s="3038"/>
      <c r="E136" s="3038"/>
      <c r="F136" s="3038"/>
      <c r="G136" s="3038"/>
      <c r="H136" s="3038"/>
      <c r="I136" s="3038"/>
      <c r="J136" s="3038"/>
      <c r="K136" s="3038"/>
      <c r="L136" s="3038"/>
      <c r="M136" s="3038"/>
      <c r="N136" s="3038"/>
      <c r="O136" s="3038"/>
      <c r="P136" s="3038"/>
      <c r="Q136" s="3038"/>
      <c r="R136" s="3038"/>
      <c r="S136" s="3038"/>
      <c r="T136" s="3038"/>
      <c r="U136" s="3038"/>
      <c r="V136" s="3038"/>
      <c r="W136" s="3038"/>
      <c r="X136" s="3038"/>
      <c r="Y136" s="3038"/>
      <c r="Z136" s="3038"/>
      <c r="AA136" s="3038"/>
      <c r="AB136" s="3038"/>
      <c r="AC136" s="3038"/>
      <c r="AD136" s="3038"/>
      <c r="AE136" s="3038"/>
      <c r="AF136" s="3038"/>
      <c r="AG136" s="3038"/>
      <c r="AH136" s="3038"/>
      <c r="AI136" s="3038"/>
      <c r="AJ136" s="3080" t="s">
        <v>977</v>
      </c>
      <c r="AK136" s="3081"/>
      <c r="AL136" s="3081"/>
      <c r="AM136" s="3081"/>
      <c r="AN136" s="3081"/>
      <c r="AO136" s="3081"/>
      <c r="AP136" s="3081"/>
      <c r="AQ136" s="3081"/>
      <c r="AR136" s="3081"/>
      <c r="AS136" s="3081"/>
      <c r="AT136" s="3081"/>
      <c r="AU136" s="3081"/>
      <c r="AV136" s="3081"/>
      <c r="AW136" s="3081"/>
      <c r="AX136" s="3081"/>
      <c r="AY136" s="3081"/>
      <c r="AZ136" s="3081"/>
      <c r="BA136" s="3081"/>
      <c r="BB136" s="3081"/>
      <c r="BC136" s="3081"/>
      <c r="BD136" s="3081"/>
      <c r="BE136" s="3081"/>
      <c r="BF136" s="3081"/>
      <c r="BG136" s="3081"/>
      <c r="BH136" s="3081"/>
      <c r="BI136" s="3081"/>
      <c r="BJ136" s="3081"/>
      <c r="BK136" s="3081"/>
      <c r="BL136" s="3081"/>
      <c r="BM136" s="3081"/>
      <c r="BN136" s="3081"/>
      <c r="BO136" s="3081"/>
      <c r="BP136" s="3081"/>
      <c r="BQ136" s="3081"/>
      <c r="BR136" s="3081"/>
      <c r="BS136" s="3081"/>
      <c r="BT136" s="3081"/>
      <c r="BU136" s="3081"/>
      <c r="BV136" s="3081"/>
      <c r="BW136" s="3082"/>
      <c r="BX136" s="3082"/>
      <c r="BY136" s="3082"/>
      <c r="BZ136" s="3082"/>
      <c r="CA136" s="3082"/>
      <c r="CB136" s="3082"/>
      <c r="CC136" s="3082"/>
      <c r="CD136" s="748"/>
      <c r="CE136" s="748"/>
      <c r="CF136" s="748"/>
      <c r="CG136" s="748"/>
      <c r="CH136" s="748"/>
      <c r="CI136" s="748"/>
      <c r="CJ136" s="748"/>
      <c r="CK136" s="748"/>
      <c r="CL136" s="748"/>
      <c r="CM136" s="748"/>
      <c r="CN136" s="748"/>
      <c r="CO136" s="748"/>
      <c r="CP136" s="748"/>
      <c r="CQ136" s="748"/>
      <c r="CR136" s="748"/>
      <c r="CS136" s="748"/>
      <c r="CT136" s="748"/>
      <c r="CU136" s="748"/>
      <c r="CV136" s="748"/>
      <c r="CW136" s="748"/>
      <c r="CX136" s="748"/>
      <c r="CY136" s="748"/>
      <c r="CZ136" s="748"/>
      <c r="DA136" s="748"/>
      <c r="DB136" s="748"/>
      <c r="DC136" s="748"/>
      <c r="DD136" s="748"/>
    </row>
    <row r="137" spans="1:108" ht="64.5" customHeight="1" x14ac:dyDescent="0.25">
      <c r="B137" s="3038" t="s">
        <v>896</v>
      </c>
      <c r="C137" s="3038"/>
      <c r="D137" s="3038"/>
      <c r="E137" s="3038"/>
      <c r="F137" s="3038"/>
      <c r="G137" s="3038"/>
      <c r="H137" s="3038"/>
      <c r="I137" s="3038"/>
      <c r="J137" s="3038"/>
      <c r="K137" s="3038"/>
      <c r="L137" s="3038"/>
      <c r="M137" s="3038"/>
      <c r="N137" s="3038"/>
      <c r="O137" s="3038"/>
      <c r="P137" s="3038"/>
      <c r="Q137" s="3038"/>
      <c r="R137" s="3038"/>
      <c r="S137" s="3038"/>
      <c r="T137" s="3038"/>
      <c r="U137" s="3038"/>
      <c r="V137" s="3038"/>
      <c r="W137" s="3038"/>
      <c r="X137" s="3038"/>
      <c r="Y137" s="3038"/>
      <c r="Z137" s="3038"/>
      <c r="AA137" s="3038"/>
      <c r="AB137" s="3038"/>
      <c r="AC137" s="3038"/>
      <c r="AD137" s="3038"/>
      <c r="AE137" s="3038"/>
      <c r="AF137" s="3038"/>
      <c r="AG137" s="3038"/>
      <c r="AH137" s="3038"/>
      <c r="AI137" s="3038"/>
      <c r="AJ137" s="3080" t="s">
        <v>3596</v>
      </c>
      <c r="AK137" s="3081"/>
      <c r="AL137" s="3081"/>
      <c r="AM137" s="3081"/>
      <c r="AN137" s="3081"/>
      <c r="AO137" s="3081"/>
      <c r="AP137" s="3081"/>
      <c r="AQ137" s="3081"/>
      <c r="AR137" s="3081"/>
      <c r="AS137" s="3081"/>
      <c r="AT137" s="3081"/>
      <c r="AU137" s="3081"/>
      <c r="AV137" s="3081"/>
      <c r="AW137" s="3081"/>
      <c r="AX137" s="3081"/>
      <c r="AY137" s="3081"/>
      <c r="AZ137" s="3081"/>
      <c r="BA137" s="3081"/>
      <c r="BB137" s="3081"/>
      <c r="BC137" s="3081"/>
      <c r="BD137" s="3081"/>
      <c r="BE137" s="3081"/>
      <c r="BF137" s="3081"/>
      <c r="BG137" s="3081"/>
      <c r="BH137" s="3081"/>
      <c r="BI137" s="3081"/>
      <c r="BJ137" s="3081"/>
      <c r="BK137" s="3081"/>
      <c r="BL137" s="3081"/>
      <c r="BM137" s="3081"/>
      <c r="BN137" s="3081"/>
      <c r="BO137" s="3081"/>
      <c r="BP137" s="3081"/>
      <c r="BQ137" s="3081"/>
      <c r="BR137" s="3081"/>
      <c r="BS137" s="3081"/>
      <c r="BT137" s="3081"/>
      <c r="BU137" s="3081"/>
      <c r="BV137" s="3081"/>
      <c r="BW137" s="3082"/>
      <c r="BX137" s="3082"/>
      <c r="BY137" s="3082"/>
      <c r="BZ137" s="3082"/>
      <c r="CA137" s="3082"/>
      <c r="CB137" s="3082"/>
      <c r="CC137" s="3082"/>
      <c r="CD137" s="748"/>
      <c r="CE137" s="748"/>
      <c r="CF137" s="748"/>
      <c r="CG137" s="748"/>
      <c r="CH137" s="748"/>
      <c r="CI137" s="748"/>
      <c r="CJ137" s="748"/>
      <c r="CK137" s="748"/>
      <c r="CL137" s="748"/>
      <c r="CM137" s="748"/>
      <c r="CN137" s="748"/>
      <c r="CO137" s="748"/>
      <c r="CP137" s="748"/>
      <c r="CQ137" s="748"/>
      <c r="CR137" s="748"/>
      <c r="CS137" s="748"/>
      <c r="CT137" s="748"/>
      <c r="CU137" s="748"/>
      <c r="CV137" s="748"/>
      <c r="CW137" s="748"/>
      <c r="CX137" s="748"/>
      <c r="CY137" s="748"/>
      <c r="CZ137" s="748"/>
      <c r="DA137" s="748"/>
      <c r="DB137" s="748"/>
      <c r="DC137" s="748"/>
      <c r="DD137" s="748"/>
    </row>
    <row r="138" spans="1:108" ht="14.45" customHeight="1" x14ac:dyDescent="0.25">
      <c r="B138" s="3033" t="s">
        <v>1000</v>
      </c>
      <c r="C138" s="303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34"/>
      <c r="AD138" s="3034"/>
      <c r="AE138" s="3034"/>
      <c r="AF138" s="3034"/>
      <c r="AG138" s="3034"/>
      <c r="AH138" s="3034"/>
      <c r="AI138" s="3035"/>
      <c r="AJ138" s="3036" t="s">
        <v>1001</v>
      </c>
      <c r="AK138" s="3036"/>
      <c r="AL138" s="3036"/>
      <c r="AM138" s="3036"/>
      <c r="AN138" s="3036"/>
      <c r="AO138" s="3036"/>
      <c r="AP138" s="3036"/>
      <c r="AQ138" s="3036"/>
      <c r="AR138" s="3036"/>
      <c r="AS138" s="3036"/>
      <c r="AT138" s="3036"/>
      <c r="AU138" s="3036"/>
      <c r="AV138" s="3036"/>
      <c r="AW138" s="3036"/>
      <c r="AX138" s="3036"/>
      <c r="AY138" s="3036"/>
      <c r="AZ138" s="3036"/>
      <c r="BA138" s="3036"/>
      <c r="BB138" s="3036"/>
      <c r="BC138" s="3036"/>
      <c r="BD138" s="3036"/>
      <c r="BE138" s="3036"/>
      <c r="BF138" s="3036"/>
      <c r="BG138" s="3036"/>
      <c r="BH138" s="3036"/>
      <c r="BI138" s="3036"/>
      <c r="BJ138" s="3036"/>
      <c r="BK138" s="3036"/>
      <c r="BL138" s="3036"/>
      <c r="BM138" s="3036"/>
      <c r="BN138" s="3036"/>
      <c r="BO138" s="3036"/>
      <c r="BP138" s="3036"/>
      <c r="BQ138" s="3036"/>
      <c r="BR138" s="3036"/>
      <c r="BS138" s="3036"/>
      <c r="BT138" s="3036"/>
      <c r="BU138" s="3036"/>
      <c r="BV138" s="3036"/>
      <c r="BW138" s="3036"/>
      <c r="BX138" s="3036"/>
      <c r="BY138" s="3036"/>
      <c r="BZ138" s="3036"/>
      <c r="CA138" s="3036"/>
      <c r="CB138" s="3036"/>
      <c r="CC138" s="3037"/>
      <c r="CD138" s="748"/>
      <c r="CE138" s="748"/>
      <c r="CF138" s="748"/>
      <c r="CG138" s="748"/>
      <c r="CH138" s="748"/>
      <c r="CI138" s="748"/>
      <c r="CJ138" s="748"/>
      <c r="CK138" s="748"/>
      <c r="CL138" s="748"/>
      <c r="CM138" s="748"/>
      <c r="CN138" s="748"/>
      <c r="CO138" s="748"/>
      <c r="CP138" s="748"/>
      <c r="CQ138" s="748"/>
      <c r="CR138" s="748"/>
      <c r="CS138" s="748"/>
      <c r="CT138" s="748"/>
      <c r="CU138" s="748"/>
      <c r="CV138" s="748"/>
      <c r="CW138" s="748"/>
      <c r="CX138" s="748"/>
      <c r="CY138" s="748"/>
      <c r="CZ138" s="748"/>
      <c r="DA138" s="748"/>
      <c r="DB138" s="748"/>
      <c r="DC138" s="748"/>
      <c r="DD138" s="748"/>
    </row>
  </sheetData>
  <sheetProtection algorithmName="SHA-512" hashValue="03FDO1B8IKVg/KJycOejdmEj0Y03U8FiiDacErjJWMMcI72JrnCevA1wb+VhD4bDssdSp/QOHpq+HuKZOYNcOw==" saltValue="wVA3N8q/IWZ2hisV3/4uQQ==" spinCount="100000" sheet="1" objects="1" scenarios="1"/>
  <customSheetViews>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 ref="DQ118:EC118"/>
    <mergeCell ref="D120:EC120"/>
    <mergeCell ref="CM118:CR118"/>
    <mergeCell ref="CY118:DD118"/>
    <mergeCell ref="DE118:DP118"/>
    <mergeCell ref="AE118:AJ118"/>
    <mergeCell ref="AQ118:AV118"/>
    <mergeCell ref="C118:N118"/>
    <mergeCell ref="B58:B62"/>
    <mergeCell ref="B63:B67"/>
    <mergeCell ref="B68:B72"/>
    <mergeCell ref="B73:B77"/>
    <mergeCell ref="B18:B22"/>
    <mergeCell ref="B23:B27"/>
    <mergeCell ref="B28:B32"/>
    <mergeCell ref="B33:B37"/>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DE123:DP123"/>
    <mergeCell ref="O118:Y118"/>
    <mergeCell ref="O123:Y123"/>
    <mergeCell ref="AK123:AV123"/>
    <mergeCell ref="Z123:AJ123"/>
    <mergeCell ref="BI123:BT123"/>
    <mergeCell ref="BU123:CF123"/>
    <mergeCell ref="AW123:BH123"/>
    <mergeCell ref="CA118:CF118"/>
    <mergeCell ref="BC118:BH118"/>
    <mergeCell ref="BO118:BT118"/>
    <mergeCell ref="C123:N123"/>
    <mergeCell ref="C124:N124"/>
    <mergeCell ref="AK124:AV124"/>
    <mergeCell ref="Z124:AJ124"/>
    <mergeCell ref="AW124:BH124"/>
    <mergeCell ref="O124:Y124"/>
    <mergeCell ref="CS130:DD130"/>
    <mergeCell ref="CG130:CR130"/>
    <mergeCell ref="B130:CF130"/>
    <mergeCell ref="CG127:CR127"/>
    <mergeCell ref="CG128:CR128"/>
    <mergeCell ref="B129:CF129"/>
    <mergeCell ref="B127:CF127"/>
    <mergeCell ref="B128:CF128"/>
    <mergeCell ref="CG129:CR129"/>
    <mergeCell ref="CS129:DD129"/>
    <mergeCell ref="B138:AI138"/>
    <mergeCell ref="AJ138:CC138"/>
    <mergeCell ref="B136:AI136"/>
    <mergeCell ref="B137:AI137"/>
    <mergeCell ref="B134:AI134"/>
    <mergeCell ref="B135:AI135"/>
    <mergeCell ref="AS103:CD107"/>
    <mergeCell ref="CE103:CN107"/>
    <mergeCell ref="CS127:DD127"/>
    <mergeCell ref="CS128:DD128"/>
    <mergeCell ref="BI124:BT124"/>
    <mergeCell ref="BU124:CF124"/>
    <mergeCell ref="CG123:CR123"/>
    <mergeCell ref="CG124:CR124"/>
    <mergeCell ref="CS123:DD123"/>
  </mergeCells>
  <hyperlinks>
    <hyperlink ref="CY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6"/>
  <dimension ref="B1:R56"/>
  <sheetViews>
    <sheetView showGridLines="0" zoomScaleSheetLayoutView="100" workbookViewId="0"/>
  </sheetViews>
  <sheetFormatPr defaultColWidth="9.140625" defaultRowHeight="15" x14ac:dyDescent="0.25"/>
  <cols>
    <col min="1" max="1" width="2.85546875" style="336" customWidth="1"/>
    <col min="2" max="2" width="11.7109375" style="336" customWidth="1"/>
    <col min="3" max="3" width="10.7109375" style="336" customWidth="1"/>
    <col min="4" max="4" width="11.5703125" style="336" customWidth="1"/>
    <col min="5" max="5" width="13.5703125" style="336" customWidth="1"/>
    <col min="6" max="6" width="19.28515625" style="336" customWidth="1"/>
    <col min="7" max="7" width="9.28515625" style="336" customWidth="1"/>
    <col min="8" max="8" width="9.7109375" style="336" customWidth="1"/>
    <col min="9" max="9" width="9.5703125" style="336" customWidth="1"/>
    <col min="10" max="12" width="10.7109375" style="336" customWidth="1"/>
    <col min="13" max="13" width="12.42578125" style="336" customWidth="1"/>
    <col min="14" max="16" width="9.140625" style="336"/>
    <col min="17" max="17" width="9.140625" style="336" customWidth="1"/>
    <col min="18" max="16384" width="9.140625" style="336"/>
  </cols>
  <sheetData>
    <row r="1" spans="2:18" ht="14.25" customHeight="1" x14ac:dyDescent="0.25">
      <c r="B1" s="48"/>
    </row>
    <row r="2" spans="2:18" s="23" customFormat="1" ht="15" customHeight="1" x14ac:dyDescent="0.3">
      <c r="B2" s="5"/>
      <c r="C2" s="6"/>
      <c r="D2" s="6"/>
      <c r="E2" s="6"/>
      <c r="F2" s="6"/>
      <c r="G2" s="6"/>
      <c r="H2" s="460"/>
      <c r="I2" s="460"/>
      <c r="J2" s="460"/>
      <c r="K2" s="460"/>
      <c r="M2" s="103"/>
      <c r="N2" s="336"/>
      <c r="O2" s="336"/>
      <c r="P2" s="336"/>
      <c r="Q2" s="336"/>
      <c r="R2" s="336"/>
    </row>
    <row r="3" spans="2:18" s="23" customFormat="1" ht="15" customHeight="1" x14ac:dyDescent="0.25">
      <c r="B3" s="78" t="s">
        <v>1243</v>
      </c>
      <c r="C3" s="340"/>
      <c r="D3" s="78"/>
      <c r="E3" s="340"/>
      <c r="F3" s="78"/>
      <c r="G3" s="78"/>
      <c r="H3" s="78"/>
      <c r="I3" s="340"/>
      <c r="J3" s="340"/>
      <c r="K3" s="340"/>
      <c r="M3" s="103"/>
      <c r="N3" s="336"/>
      <c r="O3" s="336"/>
      <c r="P3" s="336"/>
      <c r="Q3" s="336"/>
      <c r="R3" s="336"/>
    </row>
    <row r="4" spans="2:18" s="23" customFormat="1" ht="18" x14ac:dyDescent="0.25">
      <c r="B4" s="353" t="s">
        <v>725</v>
      </c>
      <c r="C4" s="340"/>
      <c r="D4" s="78"/>
      <c r="E4" s="78"/>
      <c r="F4" s="340"/>
      <c r="G4" s="340"/>
      <c r="H4" s="340"/>
      <c r="I4" s="340"/>
      <c r="J4" s="340"/>
      <c r="K4" s="190"/>
      <c r="M4" s="103"/>
      <c r="N4" s="336"/>
      <c r="O4" s="336"/>
      <c r="P4" s="336"/>
      <c r="Q4" s="336"/>
      <c r="R4" s="336"/>
    </row>
    <row r="5" spans="2:18" s="23" customFormat="1" ht="15.75" x14ac:dyDescent="0.25">
      <c r="B5" s="8"/>
      <c r="C5" s="340"/>
      <c r="D5" s="8"/>
      <c r="E5" s="8"/>
      <c r="F5" s="340"/>
      <c r="G5" s="340"/>
      <c r="H5" s="340"/>
      <c r="I5" s="340"/>
      <c r="J5" s="340"/>
      <c r="K5" s="190"/>
      <c r="M5" s="336"/>
    </row>
    <row r="6" spans="2:18" s="23" customFormat="1" ht="15" customHeight="1" x14ac:dyDescent="0.25">
      <c r="B6" s="340"/>
      <c r="C6" s="340"/>
      <c r="D6" s="8"/>
      <c r="E6" s="8"/>
      <c r="F6" s="340"/>
      <c r="G6" s="340"/>
      <c r="H6" s="340"/>
      <c r="I6" s="340"/>
      <c r="J6" s="340"/>
      <c r="K6" s="461"/>
      <c r="L6" s="177"/>
    </row>
    <row r="7" spans="2:18" s="23" customFormat="1" ht="15.75" x14ac:dyDescent="0.25">
      <c r="B7" s="268" t="s">
        <v>3597</v>
      </c>
      <c r="C7" s="274"/>
      <c r="D7" s="268"/>
      <c r="E7" s="268"/>
      <c r="F7" s="274"/>
      <c r="G7" s="274"/>
      <c r="H7" s="108"/>
      <c r="I7" s="108"/>
      <c r="J7" s="108"/>
      <c r="K7" s="339"/>
      <c r="L7" s="177"/>
    </row>
    <row r="8" spans="2:18" s="23" customFormat="1" ht="15.75" x14ac:dyDescent="0.25">
      <c r="B8" s="1847" t="s">
        <v>3598</v>
      </c>
      <c r="C8" s="96"/>
      <c r="D8" s="268"/>
      <c r="E8" s="268"/>
      <c r="F8" s="96"/>
      <c r="G8" s="96"/>
      <c r="H8" s="340"/>
      <c r="I8" s="8"/>
      <c r="J8" s="8"/>
      <c r="K8" s="339" t="str">
        <f>Inhalt!$C$7</f>
        <v>V. OncoBox: L1.1.1 (211126)</v>
      </c>
      <c r="L8" s="177"/>
    </row>
    <row r="9" spans="2:18" s="23" customFormat="1" ht="15.75" x14ac:dyDescent="0.25">
      <c r="C9" s="340"/>
      <c r="D9" s="340"/>
      <c r="E9" s="340"/>
      <c r="F9" s="340"/>
      <c r="G9" s="340"/>
      <c r="H9" s="340"/>
      <c r="I9" s="8"/>
      <c r="J9" s="8"/>
      <c r="K9" s="339" t="str">
        <f>Inhalt!$C$8</f>
        <v>V. Spezifikation: L1.1.1 (211126)</v>
      </c>
      <c r="L9" s="177"/>
    </row>
    <row r="10" spans="2:18" s="23" customFormat="1" ht="33" customHeight="1" x14ac:dyDescent="0.25">
      <c r="C10" s="340"/>
      <c r="D10" s="340"/>
      <c r="E10" s="340"/>
      <c r="F10" s="340"/>
      <c r="G10" s="340"/>
      <c r="H10" s="340"/>
      <c r="I10" s="340"/>
      <c r="J10" s="340"/>
      <c r="K10" s="1974" t="s">
        <v>1744</v>
      </c>
      <c r="L10" s="1974"/>
      <c r="M10" s="1974"/>
    </row>
    <row r="11" spans="2:18" s="23" customFormat="1" x14ac:dyDescent="0.25">
      <c r="D11" s="103"/>
      <c r="E11" s="103"/>
      <c r="F11" s="103"/>
      <c r="G11" s="103"/>
      <c r="H11" s="103"/>
      <c r="I11" s="177"/>
      <c r="J11" s="177"/>
      <c r="L11" s="177"/>
    </row>
    <row r="12" spans="2:18" s="23" customFormat="1" x14ac:dyDescent="0.25">
      <c r="B12" s="179"/>
      <c r="D12" s="103"/>
      <c r="E12" s="103"/>
      <c r="F12" s="103"/>
      <c r="G12" s="103"/>
      <c r="H12" s="103"/>
      <c r="I12" s="177"/>
      <c r="J12" s="177"/>
      <c r="K12" s="177"/>
      <c r="L12" s="177"/>
    </row>
    <row r="13" spans="2:18" s="23" customFormat="1" x14ac:dyDescent="0.25">
      <c r="B13" s="307"/>
      <c r="C13" s="308"/>
      <c r="D13" s="309"/>
      <c r="E13" s="309"/>
      <c r="F13" s="309"/>
      <c r="G13" s="309"/>
      <c r="H13" s="103"/>
      <c r="I13" s="177"/>
      <c r="J13" s="177"/>
      <c r="K13" s="177"/>
      <c r="L13" s="177"/>
    </row>
    <row r="14" spans="2:18" s="23" customFormat="1" ht="18.75" customHeight="1" x14ac:dyDescent="0.25">
      <c r="B14" s="55" t="s">
        <v>3553</v>
      </c>
      <c r="C14" s="50"/>
      <c r="D14" s="51"/>
      <c r="E14" s="52"/>
      <c r="F14" s="52"/>
      <c r="G14" s="52"/>
      <c r="H14" s="53"/>
      <c r="I14" s="53"/>
      <c r="J14" s="53"/>
      <c r="K14" s="53"/>
      <c r="L14" s="15"/>
      <c r="M14" s="336"/>
    </row>
    <row r="15" spans="2:18" s="23" customFormat="1" ht="14.25" customHeight="1" x14ac:dyDescent="0.25">
      <c r="B15" s="3106" t="s">
        <v>939</v>
      </c>
      <c r="C15" s="3107"/>
      <c r="D15" s="3107"/>
      <c r="E15" s="3107"/>
      <c r="F15" s="451" t="s">
        <v>930</v>
      </c>
      <c r="G15" s="452" t="s">
        <v>926</v>
      </c>
      <c r="H15" s="3106" t="s">
        <v>931</v>
      </c>
      <c r="I15" s="3108"/>
      <c r="J15" s="3108"/>
      <c r="K15" s="3108"/>
      <c r="L15" s="3108"/>
      <c r="M15" s="3109"/>
    </row>
    <row r="16" spans="2:18" s="23" customFormat="1" ht="46.5" customHeight="1" x14ac:dyDescent="0.25">
      <c r="B16" s="2372" t="s">
        <v>964</v>
      </c>
      <c r="C16" s="2398"/>
      <c r="D16" s="2398"/>
      <c r="E16" s="3094"/>
      <c r="F16" s="717" t="s">
        <v>3592</v>
      </c>
      <c r="G16" s="718">
        <v>306</v>
      </c>
      <c r="H16" s="2356" t="s">
        <v>969</v>
      </c>
      <c r="I16" s="3093"/>
      <c r="J16" s="3093"/>
      <c r="K16" s="3093"/>
      <c r="L16" s="3093"/>
      <c r="M16" s="3093"/>
    </row>
    <row r="17" spans="2:18" s="23" customFormat="1" ht="23.45" customHeight="1" x14ac:dyDescent="0.25">
      <c r="B17" s="2372" t="s">
        <v>3599</v>
      </c>
      <c r="C17" s="2398"/>
      <c r="D17" s="2398"/>
      <c r="E17" s="3094"/>
      <c r="F17" s="717"/>
      <c r="G17" s="719">
        <v>96</v>
      </c>
      <c r="H17" s="3098"/>
      <c r="I17" s="3098"/>
      <c r="J17" s="3098"/>
      <c r="K17" s="3098"/>
      <c r="L17" s="3098"/>
      <c r="M17" s="3098"/>
    </row>
    <row r="18" spans="2:18" s="23" customFormat="1" ht="22.9" customHeight="1" x14ac:dyDescent="0.25">
      <c r="B18" s="2372" t="s">
        <v>966</v>
      </c>
      <c r="C18" s="3104"/>
      <c r="D18" s="3104"/>
      <c r="E18" s="3105"/>
      <c r="F18" s="717"/>
      <c r="G18" s="719">
        <v>0</v>
      </c>
      <c r="H18" s="2356" t="s">
        <v>3600</v>
      </c>
      <c r="I18" s="2356"/>
      <c r="J18" s="2356"/>
      <c r="K18" s="2356"/>
      <c r="L18" s="2356"/>
      <c r="M18" s="2356"/>
    </row>
    <row r="19" spans="2:18" s="23" customFormat="1" ht="33" customHeight="1" x14ac:dyDescent="0.25">
      <c r="B19" s="3101" t="s">
        <v>965</v>
      </c>
      <c r="C19" s="3102"/>
      <c r="D19" s="3102"/>
      <c r="E19" s="3103"/>
      <c r="F19" s="717" t="s">
        <v>3601</v>
      </c>
      <c r="G19" s="719">
        <v>55</v>
      </c>
      <c r="H19" s="2356" t="s">
        <v>3602</v>
      </c>
      <c r="I19" s="3093"/>
      <c r="J19" s="3093"/>
      <c r="K19" s="3093"/>
      <c r="L19" s="3093"/>
      <c r="M19" s="3093"/>
    </row>
    <row r="20" spans="2:18" s="23" customFormat="1" ht="42.6" customHeight="1" x14ac:dyDescent="0.25">
      <c r="B20" s="2372" t="s">
        <v>3603</v>
      </c>
      <c r="C20" s="3083"/>
      <c r="D20" s="3083"/>
      <c r="E20" s="3084"/>
      <c r="F20" s="720" t="s">
        <v>936</v>
      </c>
      <c r="G20" s="719">
        <v>9</v>
      </c>
      <c r="H20" s="2356" t="s">
        <v>3604</v>
      </c>
      <c r="I20" s="2356"/>
      <c r="J20" s="2356"/>
      <c r="K20" s="2356"/>
      <c r="L20" s="2356"/>
      <c r="M20" s="2356"/>
    </row>
    <row r="21" spans="2:18" s="23" customFormat="1" ht="23.45" customHeight="1" x14ac:dyDescent="0.25">
      <c r="B21" s="2372" t="s">
        <v>3605</v>
      </c>
      <c r="C21" s="3083"/>
      <c r="D21" s="3083"/>
      <c r="E21" s="3084"/>
      <c r="F21" s="721" t="s">
        <v>934</v>
      </c>
      <c r="G21" s="719">
        <v>3</v>
      </c>
      <c r="H21" s="2356" t="s">
        <v>968</v>
      </c>
      <c r="I21" s="3093"/>
      <c r="J21" s="3093"/>
      <c r="K21" s="3093"/>
      <c r="L21" s="3093"/>
      <c r="M21" s="3093"/>
    </row>
    <row r="22" spans="2:18" s="23" customFormat="1" ht="29.25" customHeight="1" x14ac:dyDescent="0.25">
      <c r="B22" s="2372" t="s">
        <v>3606</v>
      </c>
      <c r="C22" s="2398"/>
      <c r="D22" s="2398"/>
      <c r="E22" s="3094"/>
      <c r="F22" s="721" t="s">
        <v>933</v>
      </c>
      <c r="G22" s="722">
        <v>17</v>
      </c>
      <c r="H22" s="2356" t="s">
        <v>968</v>
      </c>
      <c r="I22" s="3093"/>
      <c r="J22" s="3093"/>
      <c r="K22" s="3093"/>
      <c r="L22" s="3093"/>
      <c r="M22" s="3093"/>
    </row>
    <row r="23" spans="2:18" s="23" customFormat="1" ht="28.5" customHeight="1" x14ac:dyDescent="0.25">
      <c r="B23" s="2372" t="s">
        <v>3607</v>
      </c>
      <c r="C23" s="2398"/>
      <c r="D23" s="2398"/>
      <c r="E23" s="3094"/>
      <c r="F23" s="1074" t="s">
        <v>1220</v>
      </c>
      <c r="G23" s="572">
        <v>22</v>
      </c>
      <c r="H23" s="2356"/>
      <c r="I23" s="3093"/>
      <c r="J23" s="3093"/>
      <c r="K23" s="3093"/>
      <c r="L23" s="3093"/>
      <c r="M23" s="3093"/>
    </row>
    <row r="24" spans="2:18" s="23" customFormat="1" ht="72.599999999999994" customHeight="1" x14ac:dyDescent="0.25">
      <c r="B24" s="2372" t="s">
        <v>967</v>
      </c>
      <c r="C24" s="2398"/>
      <c r="D24" s="2398"/>
      <c r="E24" s="3094"/>
      <c r="F24" s="716" t="s">
        <v>2661</v>
      </c>
      <c r="G24" s="719">
        <v>58</v>
      </c>
      <c r="H24" s="2356" t="s">
        <v>979</v>
      </c>
      <c r="I24" s="3093"/>
      <c r="J24" s="3093"/>
      <c r="K24" s="3093"/>
      <c r="L24" s="3093"/>
      <c r="M24" s="3093"/>
    </row>
    <row r="25" spans="2:18" s="23" customFormat="1" ht="27.6" customHeight="1" x14ac:dyDescent="0.25">
      <c r="B25" s="3095" t="s">
        <v>3560</v>
      </c>
      <c r="C25" s="3096"/>
      <c r="D25" s="3096"/>
      <c r="E25" s="3097"/>
      <c r="F25" s="459"/>
      <c r="G25" s="471">
        <v>210</v>
      </c>
      <c r="H25" s="3098"/>
      <c r="I25" s="3098"/>
      <c r="J25" s="3098"/>
      <c r="K25" s="3098"/>
      <c r="L25" s="3098"/>
      <c r="M25" s="3098"/>
    </row>
    <row r="26" spans="2:18" s="23" customFormat="1" ht="12" customHeight="1" x14ac:dyDescent="0.25">
      <c r="B26" s="463"/>
      <c r="C26" s="463"/>
      <c r="D26" s="463"/>
      <c r="E26" s="463"/>
      <c r="F26" s="463"/>
      <c r="G26" s="463"/>
      <c r="H26" s="463"/>
      <c r="I26" s="463"/>
      <c r="J26" s="463"/>
      <c r="K26" s="463"/>
      <c r="L26" s="463"/>
      <c r="M26" s="463"/>
    </row>
    <row r="27" spans="2:18" s="23" customFormat="1" ht="12.75" customHeight="1" x14ac:dyDescent="0.25">
      <c r="B27" s="56" t="s">
        <v>3561</v>
      </c>
      <c r="C27" s="463"/>
      <c r="D27" s="463"/>
      <c r="E27" s="463"/>
      <c r="F27" s="463"/>
      <c r="G27" s="463"/>
      <c r="H27" s="463"/>
      <c r="I27" s="463"/>
      <c r="J27" s="463"/>
      <c r="K27" s="463"/>
      <c r="L27" s="463"/>
      <c r="M27" s="463"/>
    </row>
    <row r="28" spans="2:18" s="23" customFormat="1" ht="39.75" customHeight="1" x14ac:dyDescent="0.25">
      <c r="B28" s="3085" t="s">
        <v>943</v>
      </c>
      <c r="C28" s="3086"/>
      <c r="D28" s="3086"/>
      <c r="E28" s="3087"/>
      <c r="F28" s="3090" t="s">
        <v>952</v>
      </c>
      <c r="G28" s="3091"/>
      <c r="H28" s="3091"/>
      <c r="I28" s="3091"/>
      <c r="J28" s="3091"/>
      <c r="K28" s="3091"/>
      <c r="L28" s="3091"/>
      <c r="M28" s="3092"/>
    </row>
    <row r="29" spans="2:18" s="23" customFormat="1" ht="36" customHeight="1" x14ac:dyDescent="0.25">
      <c r="B29" s="2921" t="s">
        <v>3608</v>
      </c>
      <c r="C29" s="3088"/>
      <c r="D29" s="3088"/>
      <c r="E29" s="3089"/>
      <c r="F29" s="2372" t="s">
        <v>1221</v>
      </c>
      <c r="G29" s="3099"/>
      <c r="H29" s="3099"/>
      <c r="I29" s="3099"/>
      <c r="J29" s="3099"/>
      <c r="K29" s="3099"/>
      <c r="L29" s="3099"/>
      <c r="M29" s="3100"/>
      <c r="N29" s="421"/>
      <c r="O29" s="421"/>
      <c r="P29" s="421"/>
      <c r="Q29" s="421"/>
      <c r="R29" s="421"/>
    </row>
    <row r="30" spans="2:18" s="23" customFormat="1" ht="42" customHeight="1" x14ac:dyDescent="0.25">
      <c r="B30" s="2921" t="s">
        <v>3609</v>
      </c>
      <c r="C30" s="3088"/>
      <c r="D30" s="3088"/>
      <c r="E30" s="3089"/>
      <c r="F30" s="2372" t="s">
        <v>2620</v>
      </c>
      <c r="G30" s="3099"/>
      <c r="H30" s="3099"/>
      <c r="I30" s="3099"/>
      <c r="J30" s="3099"/>
      <c r="K30" s="3099"/>
      <c r="L30" s="3099"/>
      <c r="M30" s="3100"/>
      <c r="N30" s="875"/>
      <c r="O30" s="875"/>
      <c r="P30" s="875"/>
      <c r="Q30" s="875"/>
      <c r="R30" s="875"/>
    </row>
    <row r="31" spans="2:18" s="23" customFormat="1" ht="36.6" customHeight="1" x14ac:dyDescent="0.25">
      <c r="B31" s="2921" t="s">
        <v>3610</v>
      </c>
      <c r="C31" s="3088"/>
      <c r="D31" s="3088"/>
      <c r="E31" s="3089"/>
      <c r="F31" s="2372" t="s">
        <v>2621</v>
      </c>
      <c r="G31" s="3099"/>
      <c r="H31" s="3099"/>
      <c r="I31" s="3099"/>
      <c r="J31" s="3099"/>
      <c r="K31" s="3099"/>
      <c r="L31" s="3099"/>
      <c r="M31" s="3100"/>
      <c r="N31" s="421"/>
      <c r="O31" s="421"/>
      <c r="P31" s="421"/>
      <c r="Q31" s="421"/>
      <c r="R31" s="421"/>
    </row>
    <row r="32" spans="2:18" s="60" customFormat="1" ht="9" customHeight="1" x14ac:dyDescent="0.25">
      <c r="B32" s="58"/>
      <c r="C32" s="58"/>
      <c r="D32" s="58"/>
      <c r="E32" s="124"/>
      <c r="F32" s="124"/>
      <c r="G32" s="124"/>
      <c r="H32" s="58"/>
      <c r="I32" s="59"/>
      <c r="J32" s="59"/>
      <c r="K32" s="59"/>
      <c r="L32" s="59"/>
      <c r="M32" s="89"/>
    </row>
    <row r="33" spans="2:13" x14ac:dyDescent="0.25">
      <c r="B33" s="2895" t="s">
        <v>972</v>
      </c>
      <c r="C33" s="2895"/>
      <c r="D33" s="2895"/>
      <c r="E33" s="2895"/>
      <c r="F33" s="2895"/>
      <c r="G33" s="2895"/>
      <c r="H33" s="2895"/>
      <c r="I33" s="2895"/>
      <c r="J33" s="2895"/>
      <c r="K33" s="2895"/>
      <c r="L33" s="2895"/>
    </row>
    <row r="34" spans="2:13" ht="4.5" customHeight="1" x14ac:dyDescent="0.25">
      <c r="B34" s="477"/>
      <c r="C34" s="476"/>
      <c r="D34" s="476"/>
      <c r="E34" s="476"/>
      <c r="F34" s="476"/>
      <c r="G34" s="476"/>
      <c r="H34" s="476"/>
      <c r="I34" s="476"/>
      <c r="J34" s="476"/>
      <c r="K34" s="476"/>
      <c r="L34" s="476"/>
    </row>
    <row r="35" spans="2:13" ht="79.5" customHeight="1" x14ac:dyDescent="0.25">
      <c r="B35" s="61" t="s">
        <v>267</v>
      </c>
      <c r="C35" s="609" t="s">
        <v>261</v>
      </c>
      <c r="D35" s="61" t="s">
        <v>3567</v>
      </c>
      <c r="E35" s="61" t="s">
        <v>268</v>
      </c>
      <c r="F35" s="61" t="s">
        <v>928</v>
      </c>
      <c r="G35" s="61" t="s">
        <v>269</v>
      </c>
      <c r="H35" s="61" t="s">
        <v>270</v>
      </c>
      <c r="I35" s="61" t="s">
        <v>271</v>
      </c>
      <c r="J35" s="61" t="s">
        <v>971</v>
      </c>
      <c r="K35" s="453"/>
      <c r="L35" s="311"/>
    </row>
    <row r="36" spans="2:13" x14ac:dyDescent="0.25">
      <c r="B36" s="481">
        <v>37323</v>
      </c>
      <c r="C36" s="482">
        <v>40800</v>
      </c>
      <c r="D36" s="483" t="s">
        <v>45</v>
      </c>
      <c r="E36" s="484">
        <v>1</v>
      </c>
      <c r="F36" s="484">
        <v>7</v>
      </c>
      <c r="G36" s="485">
        <v>0</v>
      </c>
      <c r="H36" s="484">
        <f>210-E36+1</f>
        <v>210</v>
      </c>
      <c r="I36" s="486">
        <f>(H36-G36)/H36</f>
        <v>1</v>
      </c>
      <c r="J36" s="486">
        <f>I36</f>
        <v>1</v>
      </c>
      <c r="K36" s="479"/>
      <c r="L36" s="447"/>
      <c r="M36" s="448"/>
    </row>
    <row r="37" spans="2:13" x14ac:dyDescent="0.25">
      <c r="B37" s="481">
        <v>129812</v>
      </c>
      <c r="C37" s="482">
        <v>40870</v>
      </c>
      <c r="D37" s="483" t="s">
        <v>45</v>
      </c>
      <c r="E37" s="484">
        <v>2</v>
      </c>
      <c r="F37" s="484">
        <v>19</v>
      </c>
      <c r="G37" s="485">
        <v>0</v>
      </c>
      <c r="H37" s="484">
        <f t="shared" ref="H37:H42" si="0">210-E37+1</f>
        <v>209</v>
      </c>
      <c r="I37" s="486">
        <f t="shared" ref="I37:I42" si="1">(H37-G37)/H37</f>
        <v>1</v>
      </c>
      <c r="J37" s="486">
        <f t="shared" ref="J37:J42" si="2">I37*J36</f>
        <v>1</v>
      </c>
      <c r="K37" s="479"/>
      <c r="L37" s="447"/>
      <c r="M37" s="448"/>
    </row>
    <row r="38" spans="2:13" x14ac:dyDescent="0.25">
      <c r="B38" s="481">
        <v>128793</v>
      </c>
      <c r="C38" s="482">
        <v>40680</v>
      </c>
      <c r="D38" s="487" t="s">
        <v>22</v>
      </c>
      <c r="E38" s="484">
        <v>3</v>
      </c>
      <c r="F38" s="484">
        <v>28</v>
      </c>
      <c r="G38" s="484">
        <v>1</v>
      </c>
      <c r="H38" s="484">
        <f t="shared" si="0"/>
        <v>208</v>
      </c>
      <c r="I38" s="486">
        <f t="shared" si="1"/>
        <v>0.99519230769230771</v>
      </c>
      <c r="J38" s="486">
        <f t="shared" si="2"/>
        <v>0.99519230769230771</v>
      </c>
      <c r="K38" s="479"/>
      <c r="L38" s="447"/>
      <c r="M38" s="448"/>
    </row>
    <row r="39" spans="2:13" x14ac:dyDescent="0.25">
      <c r="B39" s="481">
        <v>13798</v>
      </c>
      <c r="C39" s="482">
        <v>40114</v>
      </c>
      <c r="D39" s="488" t="s">
        <v>46</v>
      </c>
      <c r="E39" s="484">
        <v>4</v>
      </c>
      <c r="F39" s="484">
        <v>41</v>
      </c>
      <c r="G39" s="484">
        <v>0</v>
      </c>
      <c r="H39" s="484">
        <f t="shared" si="0"/>
        <v>207</v>
      </c>
      <c r="I39" s="486">
        <f t="shared" si="1"/>
        <v>1</v>
      </c>
      <c r="J39" s="486">
        <f t="shared" si="2"/>
        <v>0.99519230769230771</v>
      </c>
      <c r="K39" s="479"/>
      <c r="L39" s="447"/>
      <c r="M39" s="448"/>
    </row>
    <row r="40" spans="2:13" x14ac:dyDescent="0.25">
      <c r="B40" s="481">
        <v>378921</v>
      </c>
      <c r="C40" s="482">
        <v>40385</v>
      </c>
      <c r="D40" s="488" t="s">
        <v>46</v>
      </c>
      <c r="E40" s="61">
        <v>5</v>
      </c>
      <c r="F40" s="220">
        <v>44</v>
      </c>
      <c r="G40" s="484">
        <v>0</v>
      </c>
      <c r="H40" s="484">
        <f t="shared" si="0"/>
        <v>206</v>
      </c>
      <c r="I40" s="486">
        <f t="shared" si="1"/>
        <v>1</v>
      </c>
      <c r="J40" s="486">
        <f t="shared" si="2"/>
        <v>0.99519230769230771</v>
      </c>
      <c r="K40" s="479"/>
      <c r="L40" s="447"/>
      <c r="M40" s="448"/>
    </row>
    <row r="41" spans="2:13" ht="15" customHeight="1" x14ac:dyDescent="0.25">
      <c r="B41" s="481">
        <v>39321</v>
      </c>
      <c r="C41" s="482">
        <v>40479</v>
      </c>
      <c r="D41" s="488" t="s">
        <v>46</v>
      </c>
      <c r="E41" s="61">
        <v>6</v>
      </c>
      <c r="F41" s="62">
        <v>48</v>
      </c>
      <c r="G41" s="484">
        <v>0</v>
      </c>
      <c r="H41" s="484">
        <f t="shared" si="0"/>
        <v>205</v>
      </c>
      <c r="I41" s="486">
        <f t="shared" si="1"/>
        <v>1</v>
      </c>
      <c r="J41" s="486">
        <f t="shared" si="2"/>
        <v>0.99519230769230771</v>
      </c>
      <c r="K41" s="479"/>
      <c r="L41" s="447"/>
      <c r="M41" s="478"/>
    </row>
    <row r="42" spans="2:13" x14ac:dyDescent="0.25">
      <c r="B42" s="481">
        <v>391321</v>
      </c>
      <c r="C42" s="482">
        <v>40795</v>
      </c>
      <c r="D42" s="488" t="s">
        <v>46</v>
      </c>
      <c r="E42" s="61">
        <v>7</v>
      </c>
      <c r="F42" s="62">
        <v>63</v>
      </c>
      <c r="G42" s="484">
        <v>0</v>
      </c>
      <c r="H42" s="484">
        <f t="shared" si="0"/>
        <v>204</v>
      </c>
      <c r="I42" s="486">
        <f t="shared" si="1"/>
        <v>1</v>
      </c>
      <c r="J42" s="486">
        <f t="shared" si="2"/>
        <v>0.99519230769230771</v>
      </c>
      <c r="K42" s="479"/>
      <c r="L42" s="447"/>
      <c r="M42" s="478"/>
    </row>
    <row r="43" spans="2:13" x14ac:dyDescent="0.25">
      <c r="B43" s="489" t="s">
        <v>260</v>
      </c>
      <c r="C43" s="489" t="s">
        <v>260</v>
      </c>
      <c r="D43" s="489" t="s">
        <v>260</v>
      </c>
      <c r="E43" s="489" t="s">
        <v>260</v>
      </c>
      <c r="F43" s="489" t="s">
        <v>260</v>
      </c>
      <c r="G43" s="489" t="s">
        <v>260</v>
      </c>
      <c r="H43" s="489" t="s">
        <v>260</v>
      </c>
      <c r="I43" s="489" t="s">
        <v>260</v>
      </c>
      <c r="J43" s="489" t="s">
        <v>260</v>
      </c>
      <c r="K43" s="479"/>
      <c r="L43" s="447"/>
      <c r="M43" s="478"/>
    </row>
    <row r="44" spans="2:13" x14ac:dyDescent="0.25">
      <c r="B44" s="489" t="s">
        <v>260</v>
      </c>
      <c r="C44" s="489" t="s">
        <v>260</v>
      </c>
      <c r="D44" s="489" t="s">
        <v>260</v>
      </c>
      <c r="E44" s="489" t="s">
        <v>260</v>
      </c>
      <c r="F44" s="489" t="s">
        <v>260</v>
      </c>
      <c r="G44" s="489" t="s">
        <v>260</v>
      </c>
      <c r="H44" s="489" t="s">
        <v>260</v>
      </c>
      <c r="I44" s="489" t="s">
        <v>260</v>
      </c>
      <c r="J44" s="489" t="s">
        <v>260</v>
      </c>
      <c r="K44" s="479"/>
      <c r="L44" s="447"/>
      <c r="M44" s="478"/>
    </row>
    <row r="45" spans="2:13" x14ac:dyDescent="0.25">
      <c r="B45" s="489" t="s">
        <v>260</v>
      </c>
      <c r="C45" s="489" t="s">
        <v>260</v>
      </c>
      <c r="D45" s="489" t="s">
        <v>260</v>
      </c>
      <c r="E45" s="489" t="s">
        <v>260</v>
      </c>
      <c r="F45" s="489" t="s">
        <v>260</v>
      </c>
      <c r="G45" s="489" t="s">
        <v>260</v>
      </c>
      <c r="H45" s="489" t="s">
        <v>260</v>
      </c>
      <c r="I45" s="489" t="s">
        <v>260</v>
      </c>
      <c r="J45" s="489" t="s">
        <v>260</v>
      </c>
      <c r="K45" s="479"/>
      <c r="L45" s="447"/>
      <c r="M45" s="478"/>
    </row>
    <row r="46" spans="2:13" x14ac:dyDescent="0.25">
      <c r="B46" s="481">
        <v>47328402</v>
      </c>
      <c r="C46" s="482">
        <v>39909</v>
      </c>
      <c r="D46" s="483" t="s">
        <v>45</v>
      </c>
      <c r="E46" s="484">
        <v>197</v>
      </c>
      <c r="F46" s="62">
        <v>1150</v>
      </c>
      <c r="G46" s="485">
        <v>0</v>
      </c>
      <c r="H46" s="484">
        <f>210-E46+1</f>
        <v>14</v>
      </c>
      <c r="I46" s="486">
        <f>(H46-G46)/H46</f>
        <v>1</v>
      </c>
      <c r="J46" s="486">
        <v>0.8214313363909781</v>
      </c>
      <c r="K46" s="480"/>
      <c r="L46" s="447"/>
      <c r="M46" s="478"/>
    </row>
    <row r="47" spans="2:13" x14ac:dyDescent="0.25">
      <c r="B47" s="481">
        <v>237498</v>
      </c>
      <c r="C47" s="482">
        <v>39938</v>
      </c>
      <c r="D47" s="483" t="s">
        <v>45</v>
      </c>
      <c r="E47" s="484">
        <v>198</v>
      </c>
      <c r="F47" s="62">
        <v>1156</v>
      </c>
      <c r="G47" s="485">
        <v>0</v>
      </c>
      <c r="H47" s="484">
        <f>210-E47+1</f>
        <v>13</v>
      </c>
      <c r="I47" s="486">
        <f>(H47-G47)/H47</f>
        <v>1</v>
      </c>
      <c r="J47" s="486">
        <f>I47*J46</f>
        <v>0.8214313363909781</v>
      </c>
    </row>
    <row r="48" spans="2:13" x14ac:dyDescent="0.25">
      <c r="B48" s="481">
        <v>5705</v>
      </c>
      <c r="C48" s="482">
        <v>39878</v>
      </c>
      <c r="D48" s="483" t="s">
        <v>45</v>
      </c>
      <c r="E48" s="484">
        <v>199</v>
      </c>
      <c r="F48" s="62">
        <v>1167</v>
      </c>
      <c r="G48" s="485">
        <v>0</v>
      </c>
      <c r="H48" s="484">
        <f>210-E48+1</f>
        <v>12</v>
      </c>
      <c r="I48" s="486">
        <f>(H48-G48)/H48</f>
        <v>1</v>
      </c>
      <c r="J48" s="486">
        <f>I48*J47</f>
        <v>0.8214313363909781</v>
      </c>
    </row>
    <row r="49" spans="2:10" x14ac:dyDescent="0.25">
      <c r="B49" s="481">
        <v>4703</v>
      </c>
      <c r="C49" s="482">
        <v>39868</v>
      </c>
      <c r="D49" s="483" t="s">
        <v>45</v>
      </c>
      <c r="E49" s="484">
        <v>200</v>
      </c>
      <c r="F49" s="62">
        <v>1177</v>
      </c>
      <c r="G49" s="485">
        <v>0</v>
      </c>
      <c r="H49" s="484">
        <f>210-E49+1</f>
        <v>11</v>
      </c>
      <c r="I49" s="486">
        <f>(H49-G49)/H49</f>
        <v>1</v>
      </c>
      <c r="J49" s="486">
        <f>I49*J48</f>
        <v>0.8214313363909781</v>
      </c>
    </row>
    <row r="50" spans="2:10" x14ac:dyDescent="0.25">
      <c r="B50" s="481">
        <v>5795834</v>
      </c>
      <c r="C50" s="482">
        <v>40081</v>
      </c>
      <c r="D50" s="487" t="s">
        <v>22</v>
      </c>
      <c r="E50" s="61">
        <v>201</v>
      </c>
      <c r="F50" s="62">
        <v>1179</v>
      </c>
      <c r="G50" s="484">
        <v>1</v>
      </c>
      <c r="H50" s="484">
        <f>210-E50+1</f>
        <v>10</v>
      </c>
      <c r="I50" s="486">
        <f>(H50-G50)/H50</f>
        <v>0.9</v>
      </c>
      <c r="J50" s="486">
        <f>I50*J49</f>
        <v>0.73928820275188034</v>
      </c>
    </row>
    <row r="51" spans="2:10" x14ac:dyDescent="0.25">
      <c r="B51" s="489" t="s">
        <v>260</v>
      </c>
      <c r="C51" s="489" t="s">
        <v>260</v>
      </c>
      <c r="D51" s="489" t="s">
        <v>260</v>
      </c>
      <c r="E51" s="489" t="s">
        <v>260</v>
      </c>
      <c r="F51" s="489" t="s">
        <v>260</v>
      </c>
      <c r="G51" s="489" t="s">
        <v>260</v>
      </c>
      <c r="H51" s="489" t="s">
        <v>260</v>
      </c>
      <c r="I51" s="489" t="s">
        <v>260</v>
      </c>
      <c r="J51" s="489" t="s">
        <v>260</v>
      </c>
    </row>
    <row r="52" spans="2:10" x14ac:dyDescent="0.25">
      <c r="B52" s="489" t="s">
        <v>260</v>
      </c>
      <c r="C52" s="489" t="s">
        <v>260</v>
      </c>
      <c r="D52" s="489" t="s">
        <v>260</v>
      </c>
      <c r="E52" s="489" t="s">
        <v>260</v>
      </c>
      <c r="F52" s="489" t="s">
        <v>260</v>
      </c>
      <c r="G52" s="489" t="s">
        <v>260</v>
      </c>
      <c r="H52" s="489" t="s">
        <v>260</v>
      </c>
      <c r="I52" s="489" t="s">
        <v>260</v>
      </c>
      <c r="J52" s="489" t="s">
        <v>260</v>
      </c>
    </row>
    <row r="53" spans="2:10" x14ac:dyDescent="0.25">
      <c r="B53" s="489" t="s">
        <v>260</v>
      </c>
      <c r="C53" s="489" t="s">
        <v>260</v>
      </c>
      <c r="D53" s="489" t="s">
        <v>260</v>
      </c>
      <c r="E53" s="489" t="s">
        <v>260</v>
      </c>
      <c r="F53" s="489" t="s">
        <v>260</v>
      </c>
      <c r="G53" s="489" t="s">
        <v>260</v>
      </c>
      <c r="H53" s="489" t="s">
        <v>260</v>
      </c>
      <c r="I53" s="489" t="s">
        <v>260</v>
      </c>
      <c r="J53" s="489" t="s">
        <v>260</v>
      </c>
    </row>
    <row r="54" spans="2:10" x14ac:dyDescent="0.25">
      <c r="B54" s="481">
        <v>3089909</v>
      </c>
      <c r="C54" s="482">
        <v>39826</v>
      </c>
      <c r="D54" s="483" t="s">
        <v>45</v>
      </c>
      <c r="E54" s="484">
        <v>208</v>
      </c>
      <c r="F54" s="484">
        <v>1233</v>
      </c>
      <c r="G54" s="485">
        <v>0</v>
      </c>
      <c r="H54" s="484">
        <f>210-E54+1</f>
        <v>3</v>
      </c>
      <c r="I54" s="486">
        <f>(H54-G54)/H54</f>
        <v>1</v>
      </c>
      <c r="J54" s="486">
        <v>0.73928820275188034</v>
      </c>
    </row>
    <row r="55" spans="2:10" x14ac:dyDescent="0.25">
      <c r="B55" s="481">
        <v>3623909</v>
      </c>
      <c r="C55" s="482">
        <v>39883</v>
      </c>
      <c r="D55" s="483" t="s">
        <v>45</v>
      </c>
      <c r="E55" s="484">
        <v>209</v>
      </c>
      <c r="F55" s="484">
        <v>1344</v>
      </c>
      <c r="G55" s="485">
        <v>0</v>
      </c>
      <c r="H55" s="484">
        <f>210-E55+1</f>
        <v>2</v>
      </c>
      <c r="I55" s="486">
        <f>(H55-G55)/H55</f>
        <v>1</v>
      </c>
      <c r="J55" s="486">
        <f>I55*J54</f>
        <v>0.73928820275188034</v>
      </c>
    </row>
    <row r="56" spans="2:10" x14ac:dyDescent="0.25">
      <c r="B56" s="481">
        <v>3295609</v>
      </c>
      <c r="C56" s="482">
        <v>39849</v>
      </c>
      <c r="D56" s="483" t="s">
        <v>45</v>
      </c>
      <c r="E56" s="484">
        <v>210</v>
      </c>
      <c r="F56" s="484">
        <v>1376</v>
      </c>
      <c r="G56" s="485">
        <v>0</v>
      </c>
      <c r="H56" s="484">
        <f>210-E56+1</f>
        <v>1</v>
      </c>
      <c r="I56" s="486">
        <f>(H56-G56)/H56</f>
        <v>1</v>
      </c>
      <c r="J56" s="486">
        <f>I56*J55</f>
        <v>0.73928820275188034</v>
      </c>
    </row>
  </sheetData>
  <sheetProtection algorithmName="SHA-512" hashValue="iQKwhmt1uTmGdSWaPBUTXcC8SdR1zmLSa1cQZ1QVbxbzi7BZbU1Maedwn3PUS0EG4z0gTBwa+ytHnkV3Sq0f9Q==" saltValue="90SJugK1A6tXkvg5Yz9l2g==" spinCount="100000" sheet="1" objects="1" scenarios="1"/>
  <customSheetViews>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K10:M10"/>
    <mergeCell ref="B15:E15"/>
    <mergeCell ref="H15:M15"/>
    <mergeCell ref="B16:E16"/>
    <mergeCell ref="H16:M16"/>
    <mergeCell ref="B19:E19"/>
    <mergeCell ref="H19:M19"/>
    <mergeCell ref="B17:E17"/>
    <mergeCell ref="B18:E18"/>
    <mergeCell ref="H18:M18"/>
    <mergeCell ref="H17:M17"/>
    <mergeCell ref="B21:E21"/>
    <mergeCell ref="H21:M21"/>
    <mergeCell ref="B22:E22"/>
    <mergeCell ref="H22:M22"/>
    <mergeCell ref="B23:E23"/>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s>
  <hyperlinks>
    <hyperlink ref="K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27"/>
  <dimension ref="A1:DJ139"/>
  <sheetViews>
    <sheetView showGridLines="0" zoomScaleNormal="100" zoomScaleSheetLayoutView="100" workbookViewId="0"/>
  </sheetViews>
  <sheetFormatPr defaultColWidth="9.140625" defaultRowHeight="15" x14ac:dyDescent="0.25"/>
  <cols>
    <col min="1" max="1" width="9.140625" style="336"/>
    <col min="2" max="2" width="6.140625" style="336" customWidth="1"/>
    <col min="3" max="113" width="1.140625" style="336" customWidth="1"/>
    <col min="114" max="16384" width="9.140625" style="336"/>
  </cols>
  <sheetData>
    <row r="1" spans="1:114" s="603" customFormat="1" x14ac:dyDescent="0.25">
      <c r="B1" s="353"/>
    </row>
    <row r="2" spans="1:114" s="603" customFormat="1" ht="18.75" x14ac:dyDescent="0.3">
      <c r="B2" s="5"/>
      <c r="C2" s="525"/>
      <c r="D2" s="525"/>
      <c r="E2" s="525"/>
      <c r="F2" s="525"/>
      <c r="G2" s="525"/>
      <c r="H2" s="573"/>
      <c r="I2" s="573"/>
      <c r="J2" s="573"/>
      <c r="K2" s="573"/>
    </row>
    <row r="3" spans="1:114" s="603" customFormat="1" ht="18" x14ac:dyDescent="0.25">
      <c r="B3" s="78" t="s">
        <v>1243</v>
      </c>
      <c r="C3" s="508"/>
      <c r="D3" s="78"/>
      <c r="E3" s="508"/>
      <c r="F3" s="78"/>
      <c r="G3" s="78"/>
      <c r="H3" s="78"/>
      <c r="I3" s="508"/>
      <c r="J3" s="508"/>
      <c r="K3" s="508"/>
    </row>
    <row r="4" spans="1:114" s="603" customFormat="1" ht="18" x14ac:dyDescent="0.25">
      <c r="B4" s="354" t="s">
        <v>725</v>
      </c>
      <c r="C4" s="508"/>
      <c r="D4" s="78"/>
      <c r="E4" s="78"/>
      <c r="F4" s="508"/>
      <c r="G4" s="508"/>
      <c r="H4" s="508"/>
      <c r="I4" s="508"/>
      <c r="J4" s="508"/>
      <c r="K4" s="190"/>
    </row>
    <row r="5" spans="1:114" s="603" customFormat="1" ht="15.75" x14ac:dyDescent="0.25">
      <c r="A5" s="674"/>
      <c r="B5" s="664"/>
      <c r="C5" s="663"/>
      <c r="D5" s="664"/>
      <c r="E5" s="664"/>
      <c r="F5" s="663"/>
      <c r="G5" s="663"/>
      <c r="H5" s="663"/>
      <c r="I5" s="663"/>
      <c r="J5" s="663"/>
      <c r="K5" s="662"/>
      <c r="L5" s="674"/>
      <c r="M5" s="674"/>
      <c r="N5" s="674"/>
      <c r="O5" s="674"/>
      <c r="P5" s="674"/>
      <c r="Q5" s="674"/>
      <c r="R5" s="674"/>
      <c r="S5" s="674"/>
      <c r="T5" s="674"/>
      <c r="U5" s="674"/>
      <c r="V5" s="674"/>
      <c r="W5" s="674"/>
    </row>
    <row r="6" spans="1:114" s="603" customFormat="1" ht="15.75" x14ac:dyDescent="0.25">
      <c r="A6" s="674"/>
      <c r="C6" s="274"/>
      <c r="D6" s="268"/>
      <c r="E6" s="268"/>
      <c r="F6" s="274"/>
      <c r="G6" s="663"/>
      <c r="H6" s="663"/>
      <c r="I6" s="663"/>
      <c r="J6" s="663"/>
      <c r="K6" s="661"/>
      <c r="L6" s="633"/>
      <c r="M6" s="674"/>
      <c r="N6" s="674"/>
      <c r="O6" s="674"/>
      <c r="P6" s="674"/>
      <c r="Q6" s="674"/>
      <c r="R6" s="674"/>
      <c r="S6" s="674"/>
      <c r="T6" s="674"/>
      <c r="U6" s="674"/>
      <c r="V6" s="674"/>
      <c r="W6" s="674"/>
    </row>
    <row r="7" spans="1:114" s="603" customFormat="1" ht="15.75" x14ac:dyDescent="0.25">
      <c r="B7" s="268" t="s">
        <v>3611</v>
      </c>
      <c r="C7" s="96"/>
      <c r="D7" s="268"/>
      <c r="E7" s="268"/>
      <c r="F7" s="96"/>
      <c r="AA7" s="23"/>
      <c r="AB7" s="23"/>
      <c r="AC7" s="23"/>
      <c r="AD7" s="23"/>
      <c r="AE7" s="23"/>
      <c r="AF7" s="103"/>
      <c r="AG7" s="103"/>
      <c r="AH7" s="336"/>
      <c r="AI7" s="336"/>
      <c r="AJ7" s="336"/>
      <c r="AK7" s="336"/>
      <c r="AL7" s="336"/>
      <c r="AM7" s="336"/>
      <c r="AN7" s="336"/>
      <c r="AO7" s="336"/>
      <c r="AP7" s="336"/>
      <c r="AQ7" s="336"/>
      <c r="AR7" s="336"/>
      <c r="AS7" s="336"/>
      <c r="AT7" s="23"/>
      <c r="CM7" s="671"/>
      <c r="CN7" s="800"/>
      <c r="CO7" s="669"/>
      <c r="CP7" s="669"/>
      <c r="CQ7" s="669"/>
      <c r="CR7" s="669"/>
      <c r="CS7" s="669"/>
      <c r="CT7" s="669"/>
      <c r="CU7" s="669"/>
      <c r="CV7" s="669"/>
      <c r="CW7" s="669"/>
      <c r="CX7" s="669"/>
      <c r="CY7" s="669"/>
      <c r="CZ7" s="669"/>
      <c r="DA7" s="669"/>
      <c r="DB7" s="669"/>
      <c r="DC7" s="669"/>
      <c r="DD7" s="669"/>
      <c r="DE7" s="669"/>
      <c r="DF7" s="669"/>
      <c r="DG7" s="669"/>
      <c r="DH7" s="669"/>
      <c r="DI7" s="669"/>
      <c r="DJ7" s="669"/>
    </row>
    <row r="8" spans="1:114" s="603" customFormat="1" x14ac:dyDescent="0.25">
      <c r="B8" s="802" t="s">
        <v>3589</v>
      </c>
      <c r="AA8" s="177"/>
      <c r="AB8" s="177"/>
      <c r="AC8" s="177"/>
      <c r="AD8" s="177"/>
      <c r="AE8" s="177"/>
      <c r="AF8" s="23"/>
      <c r="AG8" s="23"/>
      <c r="AH8" s="23"/>
      <c r="AI8" s="23"/>
      <c r="AJ8" s="23"/>
      <c r="AK8" s="23"/>
      <c r="AL8" s="23"/>
      <c r="AM8" s="23"/>
      <c r="AN8" s="23"/>
      <c r="AO8" s="23"/>
      <c r="AP8" s="23"/>
      <c r="AQ8" s="23"/>
      <c r="AR8" s="23"/>
      <c r="AS8" s="23"/>
      <c r="AT8" s="23"/>
      <c r="CM8" s="671" t="str">
        <f>Inhalt!$C$7</f>
        <v>V. OncoBox: L1.1.1 (211126)</v>
      </c>
      <c r="CN8" s="800"/>
      <c r="CO8" s="669"/>
      <c r="CP8" s="669"/>
      <c r="CQ8" s="669"/>
      <c r="CR8" s="669"/>
      <c r="CS8" s="669"/>
      <c r="CT8" s="669"/>
      <c r="CU8" s="669"/>
      <c r="CV8" s="669"/>
      <c r="CW8" s="669"/>
      <c r="CX8" s="669"/>
      <c r="CY8" s="669"/>
      <c r="CZ8" s="669"/>
      <c r="DA8" s="669"/>
      <c r="DB8" s="669"/>
      <c r="DC8" s="669"/>
      <c r="DD8" s="669"/>
      <c r="DE8" s="669"/>
      <c r="DF8" s="669"/>
      <c r="DG8" s="669"/>
      <c r="DH8" s="669"/>
      <c r="DI8" s="669"/>
      <c r="DJ8" s="669"/>
    </row>
    <row r="9" spans="1:114" s="603" customFormat="1" x14ac:dyDescent="0.25">
      <c r="AA9" s="177"/>
      <c r="AB9" s="177"/>
      <c r="AC9" s="177"/>
      <c r="AD9" s="177"/>
      <c r="AE9" s="177"/>
      <c r="AF9" s="23"/>
      <c r="AG9" s="23"/>
      <c r="AH9" s="23"/>
      <c r="AI9" s="23"/>
      <c r="AJ9" s="23"/>
      <c r="AK9" s="23"/>
      <c r="AL9" s="23"/>
      <c r="AM9" s="23"/>
      <c r="AN9" s="23"/>
      <c r="AO9" s="23"/>
      <c r="AP9" s="23"/>
      <c r="AQ9" s="23"/>
      <c r="AR9" s="23"/>
      <c r="AS9" s="23"/>
      <c r="AT9" s="23"/>
      <c r="CM9" s="671" t="str">
        <f>Inhalt!$C$8</f>
        <v>V. Spezifikation: L1.1.1 (211126)</v>
      </c>
      <c r="CN9" s="800"/>
      <c r="CO9" s="669"/>
      <c r="CP9" s="669"/>
      <c r="CQ9" s="669"/>
      <c r="CR9" s="669"/>
      <c r="CS9" s="669"/>
      <c r="CT9" s="669"/>
      <c r="CU9" s="669"/>
      <c r="CV9" s="669"/>
      <c r="CW9" s="669"/>
      <c r="CX9" s="669"/>
      <c r="CY9" s="669"/>
      <c r="CZ9" s="669"/>
      <c r="DA9" s="669"/>
      <c r="DB9" s="669"/>
      <c r="DC9" s="669"/>
      <c r="DD9" s="669"/>
      <c r="DE9" s="669"/>
      <c r="DF9" s="669"/>
      <c r="DG9" s="669"/>
      <c r="DH9" s="669"/>
      <c r="DI9" s="669"/>
      <c r="DJ9" s="669"/>
    </row>
    <row r="10" spans="1:114" s="603" customFormat="1" ht="32.25" customHeight="1" x14ac:dyDescent="0.25">
      <c r="AA10" s="177"/>
      <c r="AB10" s="177"/>
      <c r="AC10" s="177"/>
      <c r="AD10" s="177"/>
      <c r="AE10" s="177"/>
      <c r="AF10" s="23"/>
      <c r="AG10" s="23"/>
      <c r="AH10" s="23"/>
      <c r="AI10" s="23"/>
      <c r="AJ10" s="23"/>
      <c r="AK10" s="23"/>
      <c r="AL10" s="23"/>
      <c r="AM10" s="23"/>
      <c r="AN10" s="23"/>
      <c r="AO10" s="23"/>
      <c r="AP10" s="23"/>
      <c r="AQ10" s="23"/>
      <c r="AR10" s="23"/>
      <c r="AS10" s="23"/>
      <c r="AT10" s="23"/>
      <c r="CM10" s="1887" t="s">
        <v>1744</v>
      </c>
      <c r="CN10" s="3144"/>
      <c r="CO10" s="3144"/>
      <c r="CP10" s="3144"/>
      <c r="CQ10" s="3144"/>
      <c r="CR10" s="3144"/>
      <c r="CS10" s="3144"/>
      <c r="CT10" s="3144"/>
      <c r="CU10" s="3144"/>
      <c r="CV10" s="3144"/>
      <c r="CW10" s="3144"/>
      <c r="CX10" s="3144"/>
      <c r="CY10" s="3144"/>
      <c r="CZ10" s="3144"/>
      <c r="DA10" s="3144"/>
      <c r="DB10" s="3144"/>
      <c r="DC10" s="3144"/>
      <c r="DD10" s="3144"/>
      <c r="DE10" s="3144"/>
      <c r="DF10" s="3144"/>
      <c r="DG10" s="3144"/>
      <c r="DH10" s="3145"/>
      <c r="DI10" s="3145"/>
      <c r="DJ10" s="669"/>
    </row>
    <row r="11" spans="1:114" s="602" customFormat="1" x14ac:dyDescent="0.25"/>
    <row r="12" spans="1:114" s="602" customFormat="1" x14ac:dyDescent="0.25"/>
    <row r="13" spans="1:114" ht="14.25" customHeight="1" x14ac:dyDescent="0.25">
      <c r="B13" s="842" t="s">
        <v>899</v>
      </c>
      <c r="C13" s="842"/>
      <c r="D13" s="842"/>
      <c r="E13" s="842"/>
      <c r="F13" s="842"/>
      <c r="G13" s="842"/>
      <c r="H13" s="842"/>
      <c r="I13" s="842"/>
      <c r="J13" s="842"/>
      <c r="K13" s="842"/>
      <c r="L13" s="842"/>
      <c r="M13" s="842"/>
      <c r="N13" s="842"/>
      <c r="O13" s="843"/>
      <c r="P13" s="582"/>
      <c r="Q13" s="582" t="s">
        <v>955</v>
      </c>
      <c r="R13" s="843"/>
      <c r="S13" s="582"/>
      <c r="T13" s="582"/>
      <c r="U13" s="582"/>
      <c r="V13" s="582"/>
      <c r="W13" s="582"/>
      <c r="X13" s="582"/>
      <c r="Y13" s="843"/>
      <c r="Z13" s="843"/>
      <c r="AA13" s="843"/>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CW13" s="337"/>
      <c r="CX13" s="337"/>
      <c r="CY13" s="337"/>
      <c r="CZ13" s="337"/>
      <c r="DA13" s="337"/>
    </row>
    <row r="14" spans="1:114" s="23" customFormat="1" ht="15" customHeight="1" x14ac:dyDescent="0.25">
      <c r="B14" s="844" t="s">
        <v>903</v>
      </c>
      <c r="C14" s="844"/>
      <c r="D14" s="844"/>
      <c r="E14" s="844"/>
      <c r="F14" s="844"/>
      <c r="G14" s="844"/>
      <c r="H14" s="844"/>
      <c r="I14" s="844"/>
      <c r="J14" s="843"/>
      <c r="K14" s="826"/>
      <c r="L14" s="826"/>
      <c r="M14" s="843"/>
      <c r="N14" s="826"/>
      <c r="O14" s="843"/>
      <c r="P14" s="826"/>
      <c r="Q14" s="930" t="s">
        <v>1103</v>
      </c>
      <c r="R14" s="940"/>
      <c r="S14" s="930"/>
      <c r="T14" s="930"/>
      <c r="U14" s="930"/>
      <c r="V14" s="931"/>
      <c r="W14" s="931"/>
      <c r="X14" s="940"/>
      <c r="Y14" s="931"/>
      <c r="Z14" s="931"/>
      <c r="AA14" s="931"/>
      <c r="AB14" s="940"/>
      <c r="AC14" s="940"/>
      <c r="AD14" s="940"/>
      <c r="AE14" s="940"/>
      <c r="AF14" s="940"/>
      <c r="AG14" s="940"/>
      <c r="AH14" s="940"/>
      <c r="AI14" s="940"/>
      <c r="AJ14" s="940"/>
      <c r="AK14" s="940"/>
      <c r="AL14" s="940"/>
      <c r="AM14" s="940"/>
      <c r="AN14" s="940"/>
      <c r="AO14" s="940"/>
      <c r="AP14" s="940"/>
      <c r="AQ14" s="940"/>
      <c r="AR14" s="940"/>
      <c r="AS14" s="940"/>
      <c r="AT14" s="940"/>
      <c r="AU14" s="940"/>
      <c r="AV14" s="940"/>
      <c r="AW14" s="940"/>
      <c r="AX14" s="940"/>
      <c r="AY14" s="940"/>
      <c r="AZ14" s="940"/>
      <c r="BA14" s="940"/>
      <c r="BB14" s="940"/>
      <c r="BC14" s="940"/>
      <c r="BD14" s="940"/>
      <c r="BE14" s="940"/>
      <c r="BF14" s="940"/>
      <c r="BG14" s="940"/>
      <c r="BH14" s="940"/>
      <c r="BI14" s="940"/>
      <c r="BJ14" s="940"/>
      <c r="BK14" s="941"/>
      <c r="BL14" s="941"/>
      <c r="BM14" s="941"/>
      <c r="BN14" s="941"/>
      <c r="BO14" s="941"/>
      <c r="BP14" s="941"/>
      <c r="BQ14" s="941"/>
      <c r="BR14" s="843"/>
      <c r="BS14" s="843"/>
      <c r="BT14" s="843"/>
      <c r="BU14" s="843"/>
      <c r="CW14" s="42"/>
      <c r="CX14" s="42"/>
      <c r="CY14" s="42"/>
      <c r="CZ14" s="42"/>
      <c r="DA14" s="42"/>
    </row>
    <row r="15" spans="1:114" s="23" customFormat="1" x14ac:dyDescent="0.25">
      <c r="B15" s="844" t="s">
        <v>3570</v>
      </c>
      <c r="C15" s="844"/>
      <c r="D15" s="844"/>
      <c r="E15" s="844"/>
      <c r="F15" s="844"/>
      <c r="G15" s="844"/>
      <c r="H15" s="844"/>
      <c r="I15" s="844"/>
      <c r="J15" s="843"/>
      <c r="K15" s="826"/>
      <c r="L15" s="826"/>
      <c r="M15" s="843"/>
      <c r="N15" s="826"/>
      <c r="O15" s="843"/>
      <c r="P15" s="826"/>
      <c r="Q15" s="826" t="s">
        <v>956</v>
      </c>
      <c r="R15" s="843"/>
      <c r="S15" s="826"/>
      <c r="T15" s="826"/>
      <c r="U15" s="826"/>
      <c r="V15" s="800"/>
      <c r="W15" s="800"/>
      <c r="X15" s="843"/>
      <c r="Y15" s="800"/>
      <c r="Z15" s="800"/>
      <c r="AA15" s="800"/>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CW15" s="42"/>
      <c r="CX15" s="42"/>
      <c r="CY15" s="42"/>
      <c r="CZ15" s="42"/>
      <c r="DA15" s="42"/>
    </row>
    <row r="16" spans="1:114" s="23" customFormat="1" hidden="1" x14ac:dyDescent="0.25">
      <c r="B16" s="845" t="s">
        <v>901</v>
      </c>
      <c r="C16" s="846"/>
      <c r="D16" s="846"/>
      <c r="E16" s="846"/>
      <c r="F16" s="846"/>
      <c r="G16" s="846"/>
      <c r="H16" s="846"/>
      <c r="I16" s="846"/>
      <c r="J16" s="847"/>
      <c r="K16" s="848"/>
      <c r="L16" s="848"/>
      <c r="M16" s="847"/>
      <c r="N16" s="848"/>
      <c r="O16" s="848"/>
      <c r="P16" s="848"/>
      <c r="Q16" s="848" t="s">
        <v>954</v>
      </c>
      <c r="R16" s="848"/>
      <c r="S16" s="848"/>
      <c r="T16" s="848"/>
      <c r="U16" s="848"/>
      <c r="V16" s="841"/>
      <c r="W16" s="841"/>
      <c r="X16" s="847"/>
      <c r="Y16" s="841"/>
      <c r="Z16" s="841"/>
      <c r="AA16" s="841"/>
      <c r="AB16" s="843"/>
      <c r="AC16" s="843"/>
      <c r="AD16" s="843"/>
      <c r="AE16" s="843"/>
      <c r="AF16" s="843"/>
      <c r="AG16" s="843"/>
      <c r="AH16" s="843"/>
      <c r="AI16" s="843"/>
      <c r="AJ16" s="843"/>
      <c r="AK16" s="843"/>
      <c r="AL16" s="843"/>
      <c r="AM16" s="843"/>
      <c r="AN16" s="843"/>
      <c r="AO16" s="843"/>
      <c r="AP16" s="843"/>
      <c r="AQ16" s="843"/>
      <c r="AR16" s="843"/>
      <c r="AS16" s="843"/>
      <c r="AT16" s="843"/>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CW16" s="42"/>
      <c r="CX16" s="42"/>
      <c r="CY16" s="42"/>
      <c r="CZ16" s="42"/>
      <c r="DA16" s="42"/>
    </row>
    <row r="17" spans="1:113" s="23" customFormat="1" x14ac:dyDescent="0.25">
      <c r="CW17" s="42"/>
      <c r="CX17" s="42"/>
      <c r="CY17" s="42"/>
      <c r="CZ17" s="42"/>
      <c r="DA17" s="42"/>
      <c r="DC17" s="42"/>
      <c r="DD17" s="42"/>
      <c r="DE17" s="42"/>
      <c r="DF17" s="42"/>
      <c r="DG17" s="42"/>
      <c r="DH17" s="42"/>
      <c r="DI17" s="42"/>
    </row>
    <row r="18" spans="1:113" s="23" customFormat="1" x14ac:dyDescent="0.25">
      <c r="C18" s="462"/>
      <c r="D18" s="466"/>
      <c r="E18" s="466"/>
      <c r="F18" s="466"/>
      <c r="G18" s="466"/>
      <c r="H18" s="466"/>
      <c r="I18" s="467"/>
      <c r="J18" s="42"/>
      <c r="K18" s="468"/>
      <c r="L18" s="468"/>
      <c r="M18" s="468"/>
      <c r="N18" s="468"/>
      <c r="O18" s="42"/>
      <c r="P18" s="468"/>
      <c r="Q18" s="468"/>
      <c r="R18" s="468"/>
      <c r="S18" s="468"/>
      <c r="T18" s="468"/>
      <c r="U18" s="468"/>
      <c r="V18" s="469"/>
      <c r="W18" s="469"/>
      <c r="X18" s="42"/>
      <c r="Y18" s="469"/>
      <c r="Z18" s="469"/>
      <c r="AA18" s="469"/>
      <c r="AB18" s="469"/>
      <c r="AC18" s="469"/>
      <c r="AD18" s="469"/>
      <c r="AE18" s="469"/>
      <c r="AF18" s="469"/>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row>
    <row r="19" spans="1:113" s="23" customFormat="1" ht="3" customHeight="1" x14ac:dyDescent="0.25">
      <c r="A19" s="472"/>
      <c r="B19" s="472"/>
      <c r="C19" s="472"/>
      <c r="D19" s="472"/>
      <c r="E19" s="472"/>
      <c r="F19" s="472"/>
      <c r="G19" s="472"/>
      <c r="H19" s="472"/>
      <c r="I19" s="472"/>
      <c r="J19" s="472"/>
      <c r="K19" s="473"/>
      <c r="L19" s="473"/>
      <c r="M19" s="473"/>
      <c r="N19" s="473"/>
      <c r="O19" s="473"/>
      <c r="P19" s="473"/>
      <c r="Q19" s="473"/>
      <c r="R19" s="473"/>
      <c r="S19" s="473"/>
      <c r="T19" s="473"/>
      <c r="U19" s="473"/>
      <c r="V19" s="474"/>
      <c r="W19" s="474"/>
      <c r="X19" s="472"/>
      <c r="Y19" s="474"/>
      <c r="Z19" s="474"/>
      <c r="AA19" s="474"/>
      <c r="AB19" s="474"/>
      <c r="AC19" s="474"/>
      <c r="AD19" s="474"/>
      <c r="AE19" s="474"/>
      <c r="AF19" s="474"/>
      <c r="AG19" s="472"/>
      <c r="AH19" s="472"/>
      <c r="AI19" s="472"/>
      <c r="AJ19" s="472"/>
      <c r="AK19" s="472"/>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c r="BS19" s="472"/>
      <c r="BT19" s="472"/>
      <c r="BU19" s="472"/>
      <c r="BV19" s="472"/>
      <c r="BW19" s="472"/>
      <c r="BX19" s="472"/>
      <c r="BY19" s="472"/>
      <c r="BZ19" s="472"/>
      <c r="CA19" s="472"/>
      <c r="CB19" s="472"/>
      <c r="CC19" s="472"/>
      <c r="CD19" s="472"/>
      <c r="CE19" s="472"/>
      <c r="CF19" s="472"/>
      <c r="CG19" s="472"/>
      <c r="CH19" s="472"/>
      <c r="CI19" s="472"/>
      <c r="CJ19" s="472"/>
      <c r="CK19" s="472"/>
      <c r="CL19" s="472"/>
      <c r="CM19" s="472"/>
      <c r="CN19" s="472"/>
      <c r="CO19" s="472"/>
      <c r="CP19" s="472"/>
      <c r="CQ19" s="472"/>
      <c r="CR19" s="472"/>
      <c r="CS19" s="472"/>
      <c r="CT19" s="472"/>
      <c r="CU19" s="472"/>
      <c r="CV19" s="472"/>
      <c r="CW19" s="472"/>
      <c r="CX19" s="472"/>
      <c r="CY19" s="472"/>
      <c r="CZ19" s="472"/>
      <c r="DA19" s="472"/>
      <c r="DB19" s="472"/>
      <c r="DC19" s="472"/>
      <c r="DD19" s="472"/>
      <c r="DE19" s="472"/>
      <c r="DF19" s="472"/>
      <c r="DG19" s="472"/>
      <c r="DH19" s="472"/>
      <c r="DI19" s="472"/>
    </row>
    <row r="20" spans="1:113" ht="3" customHeight="1" x14ac:dyDescent="0.25">
      <c r="A20" s="3139"/>
      <c r="B20" s="3140"/>
      <c r="C20" s="475"/>
      <c r="D20" s="475"/>
      <c r="E20" s="475"/>
      <c r="F20" s="475"/>
      <c r="G20" s="475"/>
      <c r="H20" s="475"/>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c r="AK20" s="470"/>
      <c r="AL20" s="470"/>
      <c r="AM20" s="470"/>
      <c r="AN20" s="470"/>
      <c r="AO20" s="470"/>
      <c r="AP20" s="470"/>
      <c r="AQ20" s="470"/>
      <c r="AR20" s="470"/>
      <c r="AS20" s="470"/>
      <c r="AT20" s="470"/>
      <c r="AU20" s="470"/>
      <c r="AV20" s="470"/>
      <c r="AW20" s="470"/>
      <c r="AX20" s="470"/>
      <c r="AY20" s="470"/>
      <c r="AZ20" s="470"/>
      <c r="BA20" s="470"/>
      <c r="BB20" s="470"/>
      <c r="BC20" s="470"/>
      <c r="BD20" s="470"/>
      <c r="BE20" s="470"/>
      <c r="BF20" s="470"/>
      <c r="BG20" s="470"/>
      <c r="BH20" s="470"/>
      <c r="BI20" s="470"/>
      <c r="BJ20" s="470"/>
      <c r="BK20" s="470"/>
      <c r="BL20" s="470"/>
      <c r="BM20" s="470"/>
      <c r="BN20" s="470"/>
      <c r="BO20" s="470"/>
      <c r="BP20" s="470"/>
      <c r="BQ20" s="470"/>
      <c r="BR20" s="470"/>
      <c r="BS20" s="470"/>
      <c r="BT20" s="470"/>
      <c r="BU20" s="470"/>
      <c r="BV20" s="470"/>
      <c r="BW20" s="470"/>
      <c r="BX20" s="470"/>
      <c r="BY20" s="470"/>
      <c r="BZ20" s="470"/>
      <c r="CA20" s="470"/>
      <c r="CB20" s="470"/>
      <c r="CC20" s="470"/>
      <c r="CD20" s="470"/>
      <c r="CE20" s="470"/>
      <c r="CF20" s="470"/>
      <c r="CG20" s="470"/>
      <c r="CH20" s="470"/>
      <c r="CI20" s="470"/>
      <c r="CJ20" s="470"/>
      <c r="CK20" s="470"/>
      <c r="CL20" s="470"/>
      <c r="CM20" s="470"/>
      <c r="CN20" s="470"/>
      <c r="CO20" s="470"/>
      <c r="CP20" s="470"/>
      <c r="CQ20" s="470"/>
      <c r="CR20" s="470"/>
      <c r="CS20" s="470"/>
      <c r="CT20" s="470"/>
      <c r="CU20" s="470"/>
      <c r="CV20" s="470"/>
      <c r="CW20" s="470"/>
      <c r="CX20" s="470"/>
      <c r="CY20" s="470"/>
      <c r="CZ20" s="470"/>
      <c r="DA20" s="470"/>
      <c r="DB20" s="470"/>
      <c r="DC20" s="470"/>
      <c r="DD20" s="470"/>
      <c r="DE20" s="470"/>
      <c r="DF20" s="470"/>
      <c r="DG20" s="470"/>
      <c r="DH20" s="470"/>
      <c r="DI20" s="470"/>
    </row>
    <row r="21" spans="1:113" ht="3" customHeight="1" x14ac:dyDescent="0.25">
      <c r="A21" s="3139"/>
      <c r="B21" s="3140"/>
      <c r="C21" s="475"/>
      <c r="D21" s="475"/>
      <c r="E21" s="475"/>
      <c r="F21" s="475"/>
      <c r="G21" s="475"/>
      <c r="H21" s="475"/>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0"/>
      <c r="AI21" s="470"/>
      <c r="AJ21" s="470"/>
      <c r="AK21" s="470"/>
      <c r="AL21" s="470"/>
      <c r="AM21" s="470"/>
      <c r="AN21" s="470"/>
      <c r="AO21" s="470"/>
      <c r="AP21" s="470"/>
      <c r="AQ21" s="470"/>
      <c r="AR21" s="470"/>
      <c r="AS21" s="470"/>
      <c r="AT21" s="470"/>
      <c r="AU21" s="470"/>
      <c r="AV21" s="470"/>
      <c r="AW21" s="470"/>
      <c r="AX21" s="470"/>
      <c r="AY21" s="470"/>
      <c r="AZ21" s="470"/>
      <c r="BA21" s="470"/>
      <c r="BB21" s="470"/>
      <c r="BC21" s="470"/>
      <c r="BD21" s="470"/>
      <c r="BE21" s="470"/>
      <c r="BF21" s="470"/>
      <c r="BG21" s="470"/>
      <c r="BH21" s="470"/>
      <c r="BI21" s="470"/>
      <c r="BJ21" s="470"/>
      <c r="BK21" s="470"/>
      <c r="BL21" s="470"/>
      <c r="BM21" s="470"/>
      <c r="BN21" s="470"/>
      <c r="BO21" s="470"/>
      <c r="BP21" s="470"/>
      <c r="BQ21" s="470"/>
      <c r="BR21" s="470"/>
      <c r="BS21" s="470"/>
      <c r="BT21" s="470"/>
      <c r="BU21" s="470"/>
      <c r="BV21" s="470"/>
      <c r="BW21" s="470"/>
      <c r="BX21" s="470"/>
      <c r="BY21" s="470"/>
      <c r="BZ21" s="470"/>
      <c r="CA21" s="470"/>
      <c r="CB21" s="470"/>
      <c r="CC21" s="470"/>
      <c r="CD21" s="470"/>
      <c r="CE21" s="470"/>
      <c r="CF21" s="470"/>
      <c r="CG21" s="470"/>
      <c r="CH21" s="470"/>
      <c r="CI21" s="470"/>
      <c r="CJ21" s="470"/>
      <c r="CK21" s="470"/>
      <c r="CL21" s="470"/>
      <c r="CM21" s="470"/>
      <c r="CN21" s="470"/>
      <c r="CO21" s="470"/>
      <c r="CP21" s="470"/>
      <c r="CQ21" s="470"/>
      <c r="CR21" s="470"/>
      <c r="CS21" s="470"/>
      <c r="CT21" s="470"/>
      <c r="CU21" s="470"/>
      <c r="CV21" s="470"/>
      <c r="CW21" s="470"/>
      <c r="CX21" s="470"/>
      <c r="CY21" s="470"/>
      <c r="CZ21" s="470"/>
      <c r="DA21" s="470"/>
      <c r="DB21" s="470"/>
      <c r="DC21" s="470"/>
      <c r="DD21" s="470"/>
      <c r="DE21" s="470"/>
      <c r="DF21" s="470"/>
      <c r="DG21" s="470"/>
      <c r="DH21" s="470"/>
      <c r="DI21" s="470"/>
    </row>
    <row r="22" spans="1:113" ht="3" customHeight="1" x14ac:dyDescent="0.25">
      <c r="A22" s="3139"/>
      <c r="B22" s="3140"/>
      <c r="C22" s="475"/>
      <c r="D22" s="475"/>
      <c r="E22" s="475"/>
      <c r="F22" s="475"/>
      <c r="G22" s="475"/>
      <c r="H22" s="475"/>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c r="CU22" s="470"/>
      <c r="CV22" s="470"/>
      <c r="CW22" s="470"/>
      <c r="CX22" s="470"/>
      <c r="CY22" s="470"/>
      <c r="CZ22" s="470"/>
      <c r="DA22" s="470"/>
      <c r="DB22" s="470"/>
      <c r="DC22" s="470"/>
      <c r="DD22" s="470"/>
      <c r="DE22" s="470"/>
      <c r="DF22" s="470"/>
      <c r="DG22" s="470"/>
      <c r="DH22" s="470"/>
      <c r="DI22" s="470"/>
    </row>
    <row r="23" spans="1:113" ht="3" customHeight="1" x14ac:dyDescent="0.25">
      <c r="A23" s="3139"/>
      <c r="B23" s="3140"/>
      <c r="C23" s="475"/>
      <c r="D23" s="475"/>
      <c r="E23" s="475"/>
      <c r="F23" s="475"/>
      <c r="G23" s="475"/>
      <c r="H23" s="475"/>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c r="CT23" s="470"/>
      <c r="CU23" s="470"/>
      <c r="CV23" s="470"/>
      <c r="CW23" s="470"/>
      <c r="CX23" s="470"/>
      <c r="CY23" s="470"/>
      <c r="CZ23" s="470"/>
      <c r="DA23" s="470"/>
      <c r="DB23" s="470"/>
      <c r="DC23" s="470"/>
      <c r="DD23" s="470"/>
      <c r="DE23" s="470"/>
      <c r="DF23" s="470"/>
      <c r="DG23" s="470"/>
      <c r="DH23" s="470"/>
      <c r="DI23" s="470"/>
    </row>
    <row r="24" spans="1:113" ht="3" customHeight="1" x14ac:dyDescent="0.25">
      <c r="A24" s="3139"/>
      <c r="B24" s="3140"/>
      <c r="C24" s="475"/>
      <c r="D24" s="475"/>
      <c r="E24" s="475"/>
      <c r="F24" s="475"/>
      <c r="G24" s="475"/>
      <c r="H24" s="475"/>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c r="CT24" s="470"/>
      <c r="CU24" s="470"/>
      <c r="CV24" s="470"/>
      <c r="CW24" s="470"/>
      <c r="CX24" s="470"/>
      <c r="CY24" s="470"/>
      <c r="CZ24" s="470"/>
      <c r="DA24" s="470"/>
      <c r="DB24" s="470"/>
      <c r="DC24" s="470"/>
      <c r="DD24" s="470"/>
      <c r="DE24" s="470"/>
      <c r="DF24" s="470"/>
      <c r="DG24" s="470"/>
      <c r="DH24" s="470"/>
      <c r="DI24" s="470"/>
    </row>
    <row r="25" spans="1:113" ht="3" customHeight="1" x14ac:dyDescent="0.25">
      <c r="A25" s="3139"/>
      <c r="B25" s="3140"/>
      <c r="C25" s="475"/>
      <c r="D25" s="475"/>
      <c r="E25" s="475"/>
      <c r="F25" s="475"/>
      <c r="G25" s="475"/>
      <c r="H25" s="475"/>
      <c r="I25" s="470"/>
      <c r="J25" s="470"/>
      <c r="K25" s="470"/>
      <c r="L25" s="470"/>
      <c r="M25" s="470"/>
      <c r="N25" s="470"/>
      <c r="O25" s="470"/>
      <c r="P25" s="470"/>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70"/>
      <c r="CI25" s="470"/>
      <c r="CJ25" s="470"/>
      <c r="CK25" s="470"/>
      <c r="CL25" s="470"/>
      <c r="CM25" s="470"/>
      <c r="CN25" s="470"/>
      <c r="CO25" s="470"/>
      <c r="CP25" s="470"/>
      <c r="CQ25" s="470"/>
      <c r="CR25" s="470"/>
      <c r="CS25" s="470"/>
      <c r="CT25" s="470"/>
      <c r="CU25" s="470"/>
      <c r="CV25" s="470"/>
      <c r="CW25" s="470"/>
      <c r="CX25" s="470"/>
      <c r="CY25" s="470"/>
      <c r="CZ25" s="470"/>
      <c r="DA25" s="470"/>
      <c r="DB25" s="470"/>
      <c r="DC25" s="470"/>
      <c r="DD25" s="470"/>
      <c r="DE25" s="470"/>
      <c r="DF25" s="470"/>
      <c r="DG25" s="470"/>
      <c r="DH25" s="470"/>
      <c r="DI25" s="470"/>
    </row>
    <row r="26" spans="1:113" ht="3" customHeight="1" x14ac:dyDescent="0.25">
      <c r="A26" s="3139"/>
      <c r="B26" s="3140"/>
      <c r="C26" s="475"/>
      <c r="D26" s="475"/>
      <c r="E26" s="475"/>
      <c r="F26" s="475"/>
      <c r="G26" s="475"/>
      <c r="H26" s="475"/>
      <c r="I26" s="470"/>
      <c r="J26" s="470"/>
      <c r="K26" s="470"/>
      <c r="L26" s="470"/>
      <c r="M26" s="470"/>
      <c r="N26" s="470"/>
      <c r="O26" s="470"/>
      <c r="P26" s="470"/>
      <c r="Q26" s="470"/>
      <c r="R26" s="470"/>
      <c r="S26" s="470"/>
      <c r="T26" s="470"/>
      <c r="U26" s="470"/>
      <c r="V26" s="470"/>
      <c r="W26" s="470"/>
      <c r="X26" s="470"/>
      <c r="Y26" s="470"/>
      <c r="Z26" s="470"/>
      <c r="AA26" s="470"/>
      <c r="AB26" s="470"/>
      <c r="AC26" s="470"/>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c r="BI26" s="470"/>
      <c r="BJ26" s="470"/>
      <c r="BK26" s="470"/>
      <c r="BL26" s="470"/>
      <c r="BM26" s="470"/>
      <c r="BN26" s="470"/>
      <c r="BO26" s="470"/>
      <c r="BP26" s="470"/>
      <c r="BQ26" s="470"/>
      <c r="BR26" s="470"/>
      <c r="BS26" s="470"/>
      <c r="BT26" s="470"/>
      <c r="BU26" s="470"/>
      <c r="BV26" s="470"/>
      <c r="BW26" s="470"/>
      <c r="BX26" s="470"/>
      <c r="BY26" s="470"/>
      <c r="BZ26" s="470"/>
      <c r="CA26" s="470"/>
      <c r="CB26" s="470"/>
      <c r="CC26" s="470"/>
      <c r="CD26" s="470"/>
      <c r="CE26" s="470"/>
      <c r="CF26" s="470"/>
      <c r="CG26" s="470"/>
      <c r="CH26" s="470"/>
      <c r="CI26" s="470"/>
      <c r="CJ26" s="470"/>
      <c r="CK26" s="470"/>
      <c r="CL26" s="470"/>
      <c r="CM26" s="470"/>
      <c r="CN26" s="470"/>
      <c r="CO26" s="470"/>
      <c r="CP26" s="470"/>
      <c r="CQ26" s="470"/>
      <c r="CR26" s="470"/>
      <c r="CS26" s="470"/>
      <c r="CT26" s="470"/>
      <c r="CU26" s="470"/>
      <c r="CV26" s="470"/>
      <c r="CW26" s="470"/>
      <c r="CX26" s="470"/>
      <c r="CY26" s="470"/>
      <c r="CZ26" s="470"/>
      <c r="DA26" s="470"/>
      <c r="DB26" s="470"/>
      <c r="DC26" s="470"/>
      <c r="DD26" s="470"/>
      <c r="DE26" s="470"/>
      <c r="DF26" s="470"/>
      <c r="DG26" s="470"/>
      <c r="DH26" s="470"/>
      <c r="DI26" s="470"/>
    </row>
    <row r="27" spans="1:113" ht="3" customHeight="1" x14ac:dyDescent="0.25">
      <c r="A27" s="3139"/>
      <c r="B27" s="3140"/>
      <c r="C27" s="475"/>
      <c r="D27" s="475"/>
      <c r="E27" s="475"/>
      <c r="F27" s="475"/>
      <c r="G27" s="475"/>
      <c r="H27" s="475"/>
      <c r="I27" s="470"/>
      <c r="J27" s="470"/>
      <c r="K27" s="470"/>
      <c r="L27" s="470"/>
      <c r="M27" s="470"/>
      <c r="N27" s="470"/>
      <c r="O27" s="470"/>
      <c r="P27" s="470"/>
      <c r="Q27" s="470"/>
      <c r="R27" s="470"/>
      <c r="S27" s="470"/>
      <c r="T27" s="470"/>
      <c r="U27" s="470"/>
      <c r="V27" s="470"/>
      <c r="W27" s="470"/>
      <c r="X27" s="470"/>
      <c r="Y27" s="470"/>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c r="BI27" s="470"/>
      <c r="BJ27" s="470"/>
      <c r="BK27" s="470"/>
      <c r="BL27" s="470"/>
      <c r="BM27" s="470"/>
      <c r="BN27" s="470"/>
      <c r="BO27" s="470"/>
      <c r="BP27" s="470"/>
      <c r="BQ27" s="470"/>
      <c r="BR27" s="470"/>
      <c r="BS27" s="470"/>
      <c r="BT27" s="470"/>
      <c r="BU27" s="470"/>
      <c r="BV27" s="470"/>
      <c r="BW27" s="470"/>
      <c r="BX27" s="470"/>
      <c r="BY27" s="470"/>
      <c r="BZ27" s="470"/>
      <c r="CA27" s="470"/>
      <c r="CB27" s="470"/>
      <c r="CC27" s="470"/>
      <c r="CD27" s="470"/>
      <c r="CE27" s="470"/>
      <c r="CF27" s="470"/>
      <c r="CG27" s="470"/>
      <c r="CH27" s="470"/>
      <c r="CI27" s="470"/>
      <c r="CJ27" s="470"/>
      <c r="CK27" s="470"/>
      <c r="CL27" s="470"/>
      <c r="CM27" s="470"/>
      <c r="CN27" s="470"/>
      <c r="CO27" s="470"/>
      <c r="CP27" s="470"/>
      <c r="CQ27" s="470"/>
      <c r="CR27" s="470"/>
      <c r="CS27" s="470"/>
      <c r="CT27" s="470"/>
      <c r="CU27" s="470"/>
      <c r="CV27" s="470"/>
      <c r="CW27" s="470"/>
      <c r="CX27" s="470"/>
      <c r="CY27" s="470"/>
      <c r="CZ27" s="470"/>
      <c r="DA27" s="470"/>
      <c r="DB27" s="470"/>
      <c r="DC27" s="470"/>
      <c r="DD27" s="470"/>
      <c r="DE27" s="470"/>
      <c r="DF27" s="470"/>
      <c r="DG27" s="470"/>
      <c r="DH27" s="470"/>
      <c r="DI27" s="470"/>
    </row>
    <row r="28" spans="1:113" ht="3" customHeight="1" x14ac:dyDescent="0.25">
      <c r="A28" s="3139"/>
      <c r="B28" s="3140"/>
      <c r="C28" s="475"/>
      <c r="D28" s="475"/>
      <c r="E28" s="475"/>
      <c r="F28" s="475"/>
      <c r="G28" s="475"/>
      <c r="H28" s="475"/>
      <c r="I28" s="470"/>
      <c r="J28" s="470"/>
      <c r="K28" s="470"/>
      <c r="L28" s="470"/>
      <c r="M28" s="470"/>
      <c r="N28" s="470"/>
      <c r="O28" s="470"/>
      <c r="P28" s="470"/>
      <c r="Q28" s="470"/>
      <c r="R28" s="470"/>
      <c r="S28" s="470"/>
      <c r="T28" s="470"/>
      <c r="U28" s="470"/>
      <c r="V28" s="470"/>
      <c r="W28" s="470"/>
      <c r="X28" s="470"/>
      <c r="Y28" s="470"/>
      <c r="Z28" s="470"/>
      <c r="AA28" s="470"/>
      <c r="AB28" s="470"/>
      <c r="AC28" s="470"/>
      <c r="AD28" s="470"/>
      <c r="AE28" s="470"/>
      <c r="AF28" s="470"/>
      <c r="AG28" s="470"/>
      <c r="AH28" s="470"/>
      <c r="AI28" s="470"/>
      <c r="AJ28" s="470"/>
      <c r="AK28" s="470"/>
      <c r="AL28" s="470"/>
      <c r="AM28" s="470"/>
      <c r="AN28" s="470"/>
      <c r="AO28" s="470"/>
      <c r="AP28" s="470"/>
      <c r="AQ28" s="470"/>
      <c r="AR28" s="470"/>
      <c r="AS28" s="470"/>
      <c r="AT28" s="470"/>
      <c r="AU28" s="470"/>
      <c r="AV28" s="470"/>
      <c r="AW28" s="470"/>
      <c r="AX28" s="470"/>
      <c r="AY28" s="470"/>
      <c r="AZ28" s="470"/>
      <c r="BA28" s="470"/>
      <c r="BB28" s="470"/>
      <c r="BC28" s="470"/>
      <c r="BD28" s="470"/>
      <c r="BE28" s="470"/>
      <c r="BF28" s="470"/>
      <c r="BG28" s="470"/>
      <c r="BH28" s="470"/>
      <c r="BI28" s="470"/>
      <c r="BJ28" s="470"/>
      <c r="BK28" s="470"/>
      <c r="BL28" s="470"/>
      <c r="BM28" s="470"/>
      <c r="BN28" s="470"/>
      <c r="BO28" s="470"/>
      <c r="BP28" s="470"/>
      <c r="BQ28" s="470"/>
      <c r="BR28" s="470"/>
      <c r="BS28" s="470"/>
      <c r="BT28" s="470"/>
      <c r="BU28" s="470"/>
      <c r="BV28" s="470"/>
      <c r="BW28" s="470"/>
      <c r="BX28" s="470"/>
      <c r="BY28" s="470"/>
      <c r="BZ28" s="470"/>
      <c r="CA28" s="470"/>
      <c r="CB28" s="470"/>
      <c r="CC28" s="470"/>
      <c r="CD28" s="470"/>
      <c r="CE28" s="470"/>
      <c r="CF28" s="470"/>
      <c r="CG28" s="470"/>
      <c r="CH28" s="470"/>
      <c r="CI28" s="470"/>
      <c r="CJ28" s="470"/>
      <c r="CK28" s="470"/>
      <c r="CL28" s="470"/>
      <c r="CM28" s="470"/>
      <c r="CN28" s="470"/>
      <c r="CO28" s="470"/>
      <c r="CP28" s="470"/>
      <c r="CQ28" s="470"/>
      <c r="CR28" s="470"/>
      <c r="CS28" s="470"/>
      <c r="CT28" s="470"/>
      <c r="CU28" s="470"/>
      <c r="CV28" s="470"/>
      <c r="CW28" s="470"/>
      <c r="CX28" s="470"/>
      <c r="CY28" s="470"/>
      <c r="CZ28" s="470"/>
      <c r="DA28" s="470"/>
      <c r="DB28" s="470"/>
      <c r="DC28" s="470"/>
      <c r="DD28" s="470"/>
      <c r="DE28" s="470"/>
      <c r="DF28" s="470"/>
      <c r="DG28" s="470"/>
      <c r="DH28" s="470"/>
      <c r="DI28" s="470"/>
    </row>
    <row r="29" spans="1:113" ht="3" customHeight="1" x14ac:dyDescent="0.25">
      <c r="A29" s="3139"/>
      <c r="B29" s="3140"/>
      <c r="C29" s="475"/>
      <c r="D29" s="475"/>
      <c r="E29" s="475"/>
      <c r="F29" s="475"/>
      <c r="G29" s="475"/>
      <c r="H29" s="475"/>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c r="CY29" s="470"/>
      <c r="CZ29" s="470"/>
      <c r="DA29" s="470"/>
      <c r="DB29" s="470"/>
      <c r="DC29" s="470"/>
      <c r="DD29" s="470"/>
      <c r="DE29" s="470"/>
      <c r="DF29" s="470"/>
      <c r="DG29" s="470"/>
      <c r="DH29" s="470"/>
      <c r="DI29" s="470"/>
    </row>
    <row r="30" spans="1:113" ht="3" customHeight="1" x14ac:dyDescent="0.25">
      <c r="A30" s="3139"/>
      <c r="B30" s="3140"/>
      <c r="C30" s="475"/>
      <c r="D30" s="475"/>
      <c r="E30" s="475"/>
      <c r="F30" s="475"/>
      <c r="G30" s="475"/>
      <c r="H30" s="475"/>
      <c r="I30" s="470"/>
      <c r="J30" s="470"/>
      <c r="K30" s="470"/>
      <c r="L30" s="470"/>
      <c r="M30" s="470"/>
      <c r="N30" s="470"/>
      <c r="O30" s="470"/>
      <c r="P30" s="470"/>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c r="BF30" s="470"/>
      <c r="BG30" s="470"/>
      <c r="BH30" s="470"/>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70"/>
      <c r="CI30" s="470"/>
      <c r="CJ30" s="470"/>
      <c r="CK30" s="470"/>
      <c r="CL30" s="470"/>
      <c r="CM30" s="470"/>
      <c r="CN30" s="470"/>
      <c r="CO30" s="470"/>
      <c r="CP30" s="470"/>
      <c r="CQ30" s="470"/>
      <c r="CR30" s="470"/>
      <c r="CS30" s="470"/>
      <c r="CT30" s="470"/>
      <c r="CU30" s="470"/>
      <c r="CV30" s="470"/>
      <c r="CW30" s="470"/>
      <c r="CX30" s="470"/>
      <c r="CY30" s="470"/>
      <c r="CZ30" s="470"/>
      <c r="DA30" s="470"/>
      <c r="DB30" s="470"/>
      <c r="DC30" s="470"/>
      <c r="DD30" s="470"/>
      <c r="DE30" s="470"/>
      <c r="DF30" s="470"/>
      <c r="DG30" s="470"/>
      <c r="DH30" s="470"/>
      <c r="DI30" s="470"/>
    </row>
    <row r="31" spans="1:113" ht="3" customHeight="1" x14ac:dyDescent="0.25">
      <c r="A31" s="3139"/>
      <c r="B31" s="3140"/>
      <c r="C31" s="475"/>
      <c r="D31" s="475"/>
      <c r="E31" s="475"/>
      <c r="F31" s="475"/>
      <c r="G31" s="475"/>
      <c r="H31" s="475"/>
      <c r="I31" s="470"/>
      <c r="J31" s="470"/>
      <c r="K31" s="470"/>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c r="BA31" s="470"/>
      <c r="BB31" s="470"/>
      <c r="BC31" s="470"/>
      <c r="BD31" s="470"/>
      <c r="BE31" s="470"/>
      <c r="BF31" s="470"/>
      <c r="BG31" s="470"/>
      <c r="BH31" s="470"/>
      <c r="BI31" s="470"/>
      <c r="BJ31" s="470"/>
      <c r="BK31" s="470"/>
      <c r="BL31" s="470"/>
      <c r="BM31" s="470"/>
      <c r="BN31" s="470"/>
      <c r="BO31" s="470"/>
      <c r="BP31" s="470"/>
      <c r="BQ31" s="470"/>
      <c r="BR31" s="470"/>
      <c r="BS31" s="470"/>
      <c r="BT31" s="470"/>
      <c r="BU31" s="470"/>
      <c r="BV31" s="470"/>
      <c r="BW31" s="470"/>
      <c r="BX31" s="470"/>
      <c r="BY31" s="470"/>
      <c r="BZ31" s="470"/>
      <c r="CA31" s="470"/>
      <c r="CB31" s="470"/>
      <c r="CC31" s="470"/>
      <c r="CD31" s="470"/>
      <c r="CE31" s="470"/>
      <c r="CF31" s="470"/>
      <c r="CG31" s="470"/>
      <c r="CH31" s="470"/>
      <c r="CI31" s="470"/>
      <c r="CJ31" s="470"/>
      <c r="CK31" s="470"/>
      <c r="CL31" s="470"/>
      <c r="CM31" s="470"/>
      <c r="CN31" s="470"/>
      <c r="CO31" s="470"/>
      <c r="CP31" s="470"/>
      <c r="CQ31" s="470"/>
      <c r="CR31" s="470"/>
      <c r="CS31" s="470"/>
      <c r="CT31" s="470"/>
      <c r="CU31" s="470"/>
      <c r="CV31" s="470"/>
      <c r="CW31" s="470"/>
      <c r="CX31" s="470"/>
      <c r="CY31" s="470"/>
      <c r="CZ31" s="470"/>
      <c r="DA31" s="470"/>
      <c r="DB31" s="470"/>
      <c r="DC31" s="470"/>
      <c r="DD31" s="470"/>
      <c r="DE31" s="470"/>
      <c r="DF31" s="470"/>
      <c r="DG31" s="470"/>
      <c r="DH31" s="470"/>
      <c r="DI31" s="470"/>
    </row>
    <row r="32" spans="1:113" ht="3" customHeight="1" x14ac:dyDescent="0.25">
      <c r="A32" s="3139"/>
      <c r="B32" s="3140"/>
      <c r="C32" s="475"/>
      <c r="D32" s="475"/>
      <c r="E32" s="475"/>
      <c r="F32" s="475"/>
      <c r="G32" s="475"/>
      <c r="H32" s="475"/>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0"/>
      <c r="CF32" s="470"/>
      <c r="CG32" s="470"/>
      <c r="CH32" s="470"/>
      <c r="CI32" s="470"/>
      <c r="CJ32" s="470"/>
      <c r="CK32" s="470"/>
      <c r="CL32" s="470"/>
      <c r="CM32" s="470"/>
      <c r="CN32" s="470"/>
      <c r="CO32" s="470"/>
      <c r="CP32" s="470"/>
      <c r="CQ32" s="470"/>
      <c r="CR32" s="470"/>
      <c r="CS32" s="470"/>
      <c r="CT32" s="470"/>
      <c r="CU32" s="470"/>
      <c r="CV32" s="470"/>
      <c r="CW32" s="470"/>
      <c r="CX32" s="470"/>
      <c r="CY32" s="470"/>
      <c r="CZ32" s="470"/>
      <c r="DA32" s="470"/>
      <c r="DB32" s="470"/>
      <c r="DC32" s="470"/>
      <c r="DD32" s="470"/>
      <c r="DE32" s="470"/>
      <c r="DF32" s="470"/>
      <c r="DG32" s="470"/>
      <c r="DH32" s="470"/>
      <c r="DI32" s="470"/>
    </row>
    <row r="33" spans="1:113" ht="3" customHeight="1" x14ac:dyDescent="0.25">
      <c r="A33" s="3139"/>
      <c r="B33" s="3140"/>
      <c r="C33" s="475"/>
      <c r="D33" s="475"/>
      <c r="E33" s="475"/>
      <c r="F33" s="475"/>
      <c r="G33" s="475"/>
      <c r="H33" s="475"/>
      <c r="I33" s="470"/>
      <c r="J33" s="470"/>
      <c r="K33" s="470"/>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c r="BI33" s="470"/>
      <c r="BJ33" s="470"/>
      <c r="BK33" s="470"/>
      <c r="BL33" s="470"/>
      <c r="BM33" s="470"/>
      <c r="BN33" s="470"/>
      <c r="BO33" s="470"/>
      <c r="BP33" s="470"/>
      <c r="BQ33" s="470"/>
      <c r="BR33" s="470"/>
      <c r="BS33" s="470"/>
      <c r="BT33" s="470"/>
      <c r="BU33" s="470"/>
      <c r="BV33" s="470"/>
      <c r="BW33" s="470"/>
      <c r="BX33" s="470"/>
      <c r="BY33" s="470"/>
      <c r="BZ33" s="470"/>
      <c r="CA33" s="470"/>
      <c r="CB33" s="470"/>
      <c r="CC33" s="470"/>
      <c r="CD33" s="470"/>
      <c r="CE33" s="470"/>
      <c r="CF33" s="470"/>
      <c r="CG33" s="470"/>
      <c r="CH33" s="470"/>
      <c r="CI33" s="470"/>
      <c r="CJ33" s="470"/>
      <c r="CK33" s="470"/>
      <c r="CL33" s="470"/>
      <c r="CM33" s="470"/>
      <c r="CN33" s="470"/>
      <c r="CO33" s="470"/>
      <c r="CP33" s="470"/>
      <c r="CQ33" s="470"/>
      <c r="CR33" s="470"/>
      <c r="CS33" s="470"/>
      <c r="CT33" s="470"/>
      <c r="CU33" s="470"/>
      <c r="CV33" s="470"/>
      <c r="CW33" s="470"/>
      <c r="CX33" s="470"/>
      <c r="CY33" s="470"/>
      <c r="CZ33" s="470"/>
      <c r="DA33" s="470"/>
      <c r="DB33" s="470"/>
      <c r="DC33" s="470"/>
      <c r="DD33" s="470"/>
      <c r="DE33" s="470"/>
      <c r="DF33" s="470"/>
      <c r="DG33" s="470"/>
      <c r="DH33" s="470"/>
      <c r="DI33" s="470"/>
    </row>
    <row r="34" spans="1:113" ht="3" customHeight="1" x14ac:dyDescent="0.25">
      <c r="A34" s="3139"/>
      <c r="B34" s="3140"/>
      <c r="C34" s="475"/>
      <c r="D34" s="475"/>
      <c r="E34" s="475"/>
      <c r="F34" s="475"/>
      <c r="G34" s="475"/>
      <c r="H34" s="475"/>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c r="CU34" s="470"/>
      <c r="CV34" s="470"/>
      <c r="CW34" s="470"/>
      <c r="CX34" s="470"/>
      <c r="CY34" s="470"/>
      <c r="CZ34" s="470"/>
      <c r="DA34" s="470"/>
      <c r="DB34" s="470"/>
      <c r="DC34" s="470"/>
      <c r="DD34" s="470"/>
      <c r="DE34" s="470"/>
      <c r="DF34" s="470"/>
      <c r="DG34" s="470"/>
      <c r="DH34" s="470"/>
      <c r="DI34" s="470"/>
    </row>
    <row r="35" spans="1:113" ht="3" customHeight="1" x14ac:dyDescent="0.25">
      <c r="A35" s="3139"/>
      <c r="B35" s="3140"/>
      <c r="C35" s="475"/>
      <c r="D35" s="475"/>
      <c r="E35" s="475"/>
      <c r="F35" s="475"/>
      <c r="G35" s="475"/>
      <c r="H35" s="475"/>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c r="CU35" s="470"/>
      <c r="CV35" s="470"/>
      <c r="CW35" s="470"/>
      <c r="CX35" s="470"/>
      <c r="CY35" s="470"/>
      <c r="CZ35" s="470"/>
      <c r="DA35" s="470"/>
      <c r="DB35" s="470"/>
      <c r="DC35" s="470"/>
      <c r="DD35" s="470"/>
      <c r="DE35" s="470"/>
      <c r="DF35" s="470"/>
      <c r="DG35" s="470"/>
      <c r="DH35" s="470"/>
      <c r="DI35" s="470"/>
    </row>
    <row r="36" spans="1:113" ht="3" customHeight="1" x14ac:dyDescent="0.25">
      <c r="A36" s="3139"/>
      <c r="B36" s="3140"/>
      <c r="C36" s="475"/>
      <c r="D36" s="475"/>
      <c r="E36" s="475"/>
      <c r="F36" s="475"/>
      <c r="G36" s="475"/>
      <c r="H36" s="475"/>
      <c r="I36" s="470"/>
      <c r="J36" s="470"/>
      <c r="K36" s="470"/>
      <c r="L36" s="470"/>
      <c r="M36" s="470"/>
      <c r="N36" s="470"/>
      <c r="O36" s="470"/>
      <c r="P36" s="470"/>
      <c r="Q36" s="470"/>
      <c r="R36" s="470"/>
      <c r="S36" s="470"/>
      <c r="T36" s="470"/>
      <c r="U36" s="470"/>
      <c r="V36" s="470"/>
      <c r="W36" s="470"/>
      <c r="X36" s="470"/>
      <c r="Y36" s="470"/>
      <c r="Z36" s="470"/>
      <c r="AA36" s="470"/>
      <c r="AB36" s="470"/>
      <c r="AC36" s="470"/>
      <c r="AD36" s="470"/>
      <c r="AE36" s="470"/>
      <c r="AF36" s="470"/>
      <c r="AG36" s="470"/>
      <c r="AH36" s="470"/>
      <c r="AI36" s="470"/>
      <c r="AJ36" s="470"/>
      <c r="AK36" s="470"/>
      <c r="AL36" s="470"/>
      <c r="AM36" s="470"/>
      <c r="AN36" s="470"/>
      <c r="AO36" s="470"/>
      <c r="AP36" s="470"/>
      <c r="AQ36" s="470"/>
      <c r="AR36" s="470"/>
      <c r="AS36" s="470"/>
      <c r="AT36" s="470"/>
      <c r="AU36" s="470"/>
      <c r="AV36" s="470"/>
      <c r="AW36" s="470"/>
      <c r="AX36" s="470"/>
      <c r="AY36" s="470"/>
      <c r="AZ36" s="470"/>
      <c r="BA36" s="470"/>
      <c r="BB36" s="470"/>
      <c r="BC36" s="470"/>
      <c r="BD36" s="470"/>
      <c r="BE36" s="470"/>
      <c r="BF36" s="470"/>
      <c r="BG36" s="470"/>
      <c r="BH36" s="470"/>
      <c r="BI36" s="470"/>
      <c r="BJ36" s="470"/>
      <c r="BK36" s="470"/>
      <c r="BL36" s="470"/>
      <c r="BM36" s="470"/>
      <c r="BN36" s="470"/>
      <c r="BO36" s="470"/>
      <c r="BP36" s="470"/>
      <c r="BQ36" s="470"/>
      <c r="BR36" s="470"/>
      <c r="BS36" s="470"/>
      <c r="BT36" s="470"/>
      <c r="BU36" s="470"/>
      <c r="BV36" s="470"/>
      <c r="BW36" s="470"/>
      <c r="BX36" s="470"/>
      <c r="BY36" s="470"/>
      <c r="BZ36" s="470"/>
      <c r="CA36" s="470"/>
      <c r="CB36" s="470"/>
      <c r="CC36" s="470"/>
      <c r="CD36" s="470"/>
      <c r="CE36" s="470"/>
      <c r="CF36" s="470"/>
      <c r="CG36" s="470"/>
      <c r="CH36" s="470"/>
      <c r="CI36" s="470"/>
      <c r="CJ36" s="470"/>
      <c r="CK36" s="470"/>
      <c r="CL36" s="470"/>
      <c r="CM36" s="470"/>
      <c r="CN36" s="470"/>
      <c r="CO36" s="470"/>
      <c r="CP36" s="470"/>
      <c r="CQ36" s="470"/>
      <c r="CR36" s="470"/>
      <c r="CS36" s="470"/>
      <c r="CT36" s="470"/>
      <c r="CU36" s="470"/>
      <c r="CV36" s="470"/>
      <c r="CW36" s="470"/>
      <c r="CX36" s="470"/>
      <c r="CY36" s="470"/>
      <c r="CZ36" s="470"/>
      <c r="DA36" s="470"/>
      <c r="DB36" s="470"/>
      <c r="DC36" s="470"/>
      <c r="DD36" s="470"/>
      <c r="DE36" s="470"/>
      <c r="DF36" s="470"/>
      <c r="DG36" s="470"/>
      <c r="DH36" s="470"/>
      <c r="DI36" s="470"/>
    </row>
    <row r="37" spans="1:113" ht="3" customHeight="1" x14ac:dyDescent="0.25">
      <c r="A37" s="3139"/>
      <c r="B37" s="3140"/>
      <c r="C37" s="475"/>
      <c r="D37" s="475"/>
      <c r="E37" s="475"/>
      <c r="F37" s="475"/>
      <c r="G37" s="475"/>
      <c r="H37" s="475"/>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c r="CT37" s="470"/>
      <c r="CU37" s="470"/>
      <c r="CV37" s="470"/>
      <c r="CW37" s="470"/>
      <c r="CX37" s="470"/>
      <c r="CY37" s="470"/>
      <c r="CZ37" s="470"/>
      <c r="DA37" s="470"/>
      <c r="DB37" s="470"/>
      <c r="DC37" s="470"/>
      <c r="DD37" s="470"/>
      <c r="DE37" s="470"/>
      <c r="DF37" s="470"/>
      <c r="DG37" s="470"/>
      <c r="DH37" s="470"/>
      <c r="DI37" s="470"/>
    </row>
    <row r="38" spans="1:113" ht="3" customHeight="1" x14ac:dyDescent="0.25">
      <c r="A38" s="3139"/>
      <c r="B38" s="3140"/>
      <c r="C38" s="475"/>
      <c r="D38" s="475"/>
      <c r="E38" s="475"/>
      <c r="F38" s="475"/>
      <c r="G38" s="475"/>
      <c r="H38" s="475"/>
      <c r="I38" s="470"/>
      <c r="J38" s="470"/>
      <c r="K38" s="470"/>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470"/>
      <c r="AZ38" s="470"/>
      <c r="BA38" s="470"/>
      <c r="BB38" s="470"/>
      <c r="BC38" s="470"/>
      <c r="BD38" s="470"/>
      <c r="BE38" s="470"/>
      <c r="BF38" s="470"/>
      <c r="BG38" s="470"/>
      <c r="BH38" s="470"/>
      <c r="BI38" s="470"/>
      <c r="BJ38" s="470"/>
      <c r="BK38" s="470"/>
      <c r="BL38" s="470"/>
      <c r="BM38" s="470"/>
      <c r="BN38" s="470"/>
      <c r="BO38" s="470"/>
      <c r="BP38" s="470"/>
      <c r="BQ38" s="470"/>
      <c r="BR38" s="470"/>
      <c r="BS38" s="470"/>
      <c r="BT38" s="470"/>
      <c r="BU38" s="470"/>
      <c r="BV38" s="470"/>
      <c r="BW38" s="470"/>
      <c r="BX38" s="470"/>
      <c r="BY38" s="470"/>
      <c r="BZ38" s="470"/>
      <c r="CA38" s="470"/>
      <c r="CB38" s="470"/>
      <c r="CC38" s="470"/>
      <c r="CD38" s="470"/>
      <c r="CE38" s="470"/>
      <c r="CF38" s="470"/>
      <c r="CG38" s="470"/>
      <c r="CH38" s="470"/>
      <c r="CI38" s="470"/>
      <c r="CJ38" s="470"/>
      <c r="CK38" s="470"/>
      <c r="CL38" s="470"/>
      <c r="CM38" s="470"/>
      <c r="CN38" s="470"/>
      <c r="CO38" s="470"/>
      <c r="CP38" s="470"/>
      <c r="CQ38" s="470"/>
      <c r="CR38" s="470"/>
      <c r="CS38" s="470"/>
      <c r="CT38" s="470"/>
      <c r="CU38" s="470"/>
      <c r="CV38" s="470"/>
      <c r="CW38" s="470"/>
      <c r="CX38" s="470"/>
      <c r="CY38" s="470"/>
      <c r="CZ38" s="470"/>
      <c r="DA38" s="470"/>
      <c r="DB38" s="470"/>
      <c r="DC38" s="470"/>
      <c r="DD38" s="470"/>
      <c r="DE38" s="470"/>
      <c r="DF38" s="470"/>
      <c r="DG38" s="470"/>
      <c r="DH38" s="470"/>
      <c r="DI38" s="470"/>
    </row>
    <row r="39" spans="1:113" ht="3" customHeight="1" x14ac:dyDescent="0.25">
      <c r="A39" s="3139"/>
      <c r="B39" s="3140"/>
      <c r="C39" s="475"/>
      <c r="D39" s="475"/>
      <c r="E39" s="475"/>
      <c r="F39" s="475"/>
      <c r="G39" s="475"/>
      <c r="H39" s="475"/>
      <c r="I39" s="470"/>
      <c r="J39" s="470"/>
      <c r="K39" s="470"/>
      <c r="L39" s="470"/>
      <c r="M39" s="470"/>
      <c r="N39" s="470"/>
      <c r="O39" s="470"/>
      <c r="P39" s="470"/>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470"/>
      <c r="AZ39" s="470"/>
      <c r="BA39" s="470"/>
      <c r="BB39" s="470"/>
      <c r="BC39" s="470"/>
      <c r="BD39" s="470"/>
      <c r="BE39" s="470"/>
      <c r="BF39" s="470"/>
      <c r="BG39" s="470"/>
      <c r="BH39" s="470"/>
      <c r="BI39" s="470"/>
      <c r="BJ39" s="470"/>
      <c r="BK39" s="470"/>
      <c r="BL39" s="470"/>
      <c r="BM39" s="470"/>
      <c r="BN39" s="470"/>
      <c r="BO39" s="470"/>
      <c r="BP39" s="470"/>
      <c r="BQ39" s="470"/>
      <c r="BR39" s="470"/>
      <c r="BS39" s="470"/>
      <c r="BT39" s="470"/>
      <c r="BU39" s="470"/>
      <c r="BV39" s="470"/>
      <c r="BW39" s="470"/>
      <c r="BX39" s="470"/>
      <c r="BY39" s="470"/>
      <c r="BZ39" s="470"/>
      <c r="CA39" s="470"/>
      <c r="CB39" s="470"/>
      <c r="CC39" s="470"/>
      <c r="CD39" s="470"/>
      <c r="CE39" s="470"/>
      <c r="CF39" s="470"/>
      <c r="CG39" s="470"/>
      <c r="CH39" s="470"/>
      <c r="CI39" s="470"/>
      <c r="CJ39" s="470"/>
      <c r="CK39" s="470"/>
      <c r="CL39" s="470"/>
      <c r="CM39" s="470"/>
      <c r="CN39" s="470"/>
      <c r="CO39" s="470"/>
      <c r="CP39" s="470"/>
      <c r="CQ39" s="470"/>
      <c r="CR39" s="470"/>
      <c r="CS39" s="470"/>
      <c r="CT39" s="470"/>
      <c r="CU39" s="470"/>
      <c r="CV39" s="470"/>
      <c r="CW39" s="470"/>
      <c r="CX39" s="470"/>
      <c r="CY39" s="470"/>
      <c r="CZ39" s="470"/>
      <c r="DA39" s="470"/>
      <c r="DB39" s="470"/>
      <c r="DC39" s="470"/>
      <c r="DD39" s="470"/>
      <c r="DE39" s="470"/>
      <c r="DF39" s="470"/>
      <c r="DG39" s="470"/>
      <c r="DH39" s="470"/>
      <c r="DI39" s="470"/>
    </row>
    <row r="40" spans="1:113" ht="3" customHeight="1" x14ac:dyDescent="0.25">
      <c r="A40" s="3139"/>
      <c r="B40" s="3140"/>
      <c r="C40" s="475"/>
      <c r="D40" s="475"/>
      <c r="E40" s="475"/>
      <c r="F40" s="475"/>
      <c r="G40" s="475"/>
      <c r="H40" s="475"/>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c r="CU40" s="470"/>
      <c r="CV40" s="470"/>
      <c r="CW40" s="470"/>
      <c r="CX40" s="470"/>
      <c r="CY40" s="470"/>
      <c r="CZ40" s="470"/>
      <c r="DA40" s="470"/>
      <c r="DB40" s="470"/>
      <c r="DC40" s="470"/>
      <c r="DD40" s="470"/>
      <c r="DE40" s="470"/>
      <c r="DF40" s="470"/>
      <c r="DG40" s="470"/>
      <c r="DH40" s="470"/>
      <c r="DI40" s="470"/>
    </row>
    <row r="41" spans="1:113" ht="3" customHeight="1" x14ac:dyDescent="0.25">
      <c r="A41" s="3139"/>
      <c r="B41" s="3140"/>
      <c r="C41" s="475"/>
      <c r="D41" s="475"/>
      <c r="E41" s="475"/>
      <c r="F41" s="475"/>
      <c r="G41" s="475"/>
      <c r="H41" s="475"/>
      <c r="I41" s="470"/>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c r="BF41" s="470"/>
      <c r="BG41" s="470"/>
      <c r="BH41" s="470"/>
      <c r="BI41" s="470"/>
      <c r="BJ41" s="470"/>
      <c r="BK41" s="470"/>
      <c r="BL41" s="470"/>
      <c r="BM41" s="470"/>
      <c r="BN41" s="470"/>
      <c r="BO41" s="470"/>
      <c r="BP41" s="470"/>
      <c r="BQ41" s="470"/>
      <c r="BR41" s="470"/>
      <c r="BS41" s="470"/>
      <c r="BT41" s="470"/>
      <c r="BU41" s="470"/>
      <c r="BV41" s="470"/>
      <c r="BW41" s="470"/>
      <c r="BX41" s="470"/>
      <c r="BY41" s="470"/>
      <c r="BZ41" s="470"/>
      <c r="CA41" s="470"/>
      <c r="CB41" s="470"/>
      <c r="CC41" s="470"/>
      <c r="CD41" s="470"/>
      <c r="CE41" s="470"/>
      <c r="CF41" s="470"/>
      <c r="CG41" s="470"/>
      <c r="CH41" s="470"/>
      <c r="CI41" s="470"/>
      <c r="CJ41" s="470"/>
      <c r="CK41" s="470"/>
      <c r="CL41" s="470"/>
      <c r="CM41" s="470"/>
      <c r="CN41" s="470"/>
      <c r="CO41" s="470"/>
      <c r="CP41" s="470"/>
      <c r="CQ41" s="470"/>
      <c r="CR41" s="470"/>
      <c r="CS41" s="470"/>
      <c r="CT41" s="470"/>
      <c r="CU41" s="470"/>
      <c r="CV41" s="470"/>
      <c r="CW41" s="470"/>
      <c r="CX41" s="470"/>
      <c r="CY41" s="470"/>
      <c r="CZ41" s="470"/>
      <c r="DA41" s="470"/>
      <c r="DB41" s="470"/>
      <c r="DC41" s="470"/>
      <c r="DD41" s="470"/>
      <c r="DE41" s="470"/>
      <c r="DF41" s="470"/>
      <c r="DG41" s="470"/>
      <c r="DH41" s="470"/>
      <c r="DI41" s="470"/>
    </row>
    <row r="42" spans="1:113" ht="3" customHeight="1" x14ac:dyDescent="0.25">
      <c r="A42" s="3139"/>
      <c r="B42" s="3140"/>
      <c r="C42" s="475"/>
      <c r="D42" s="475"/>
      <c r="E42" s="475"/>
      <c r="F42" s="475"/>
      <c r="G42" s="475"/>
      <c r="H42" s="475"/>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470"/>
      <c r="DG42" s="470"/>
      <c r="DH42" s="470"/>
      <c r="DI42" s="470"/>
    </row>
    <row r="43" spans="1:113" ht="3" customHeight="1" x14ac:dyDescent="0.25">
      <c r="A43" s="3139"/>
      <c r="B43" s="3140"/>
      <c r="C43" s="475"/>
      <c r="D43" s="475"/>
      <c r="E43" s="475"/>
      <c r="F43" s="475"/>
      <c r="G43" s="475"/>
      <c r="H43" s="475"/>
      <c r="I43" s="470"/>
      <c r="J43" s="470"/>
      <c r="K43" s="470"/>
      <c r="L43" s="470"/>
      <c r="M43" s="470"/>
      <c r="N43" s="470"/>
      <c r="O43" s="470"/>
      <c r="P43" s="470"/>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0"/>
      <c r="AN43" s="470"/>
      <c r="AO43" s="470"/>
      <c r="AP43" s="470"/>
      <c r="AQ43" s="470"/>
      <c r="AR43" s="470"/>
      <c r="AS43" s="470"/>
      <c r="AT43" s="470"/>
      <c r="AU43" s="470"/>
      <c r="AV43" s="470"/>
      <c r="AW43" s="470"/>
      <c r="AX43" s="470"/>
      <c r="AY43" s="470"/>
      <c r="AZ43" s="470"/>
      <c r="BA43" s="470"/>
      <c r="BB43" s="470"/>
      <c r="BC43" s="470"/>
      <c r="BD43" s="470"/>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0"/>
      <c r="CJ43" s="470"/>
      <c r="CK43" s="470"/>
      <c r="CL43" s="470"/>
      <c r="CM43" s="470"/>
      <c r="CN43" s="470"/>
      <c r="CO43" s="470"/>
      <c r="CP43" s="470"/>
      <c r="CQ43" s="470"/>
      <c r="CR43" s="470"/>
      <c r="CS43" s="470"/>
      <c r="CT43" s="470"/>
      <c r="CU43" s="470"/>
      <c r="CV43" s="470"/>
      <c r="CW43" s="470"/>
      <c r="CX43" s="470"/>
      <c r="CY43" s="470"/>
      <c r="CZ43" s="470"/>
      <c r="DA43" s="470"/>
      <c r="DB43" s="470"/>
      <c r="DC43" s="470"/>
      <c r="DD43" s="470"/>
      <c r="DE43" s="470"/>
      <c r="DF43" s="470"/>
      <c r="DG43" s="470"/>
      <c r="DH43" s="470"/>
      <c r="DI43" s="470"/>
    </row>
    <row r="44" spans="1:113" ht="3" customHeight="1" x14ac:dyDescent="0.25">
      <c r="A44" s="3139"/>
      <c r="B44" s="3140"/>
      <c r="C44" s="475"/>
      <c r="D44" s="475"/>
      <c r="E44" s="475"/>
      <c r="F44" s="475"/>
      <c r="G44" s="475"/>
      <c r="H44" s="475"/>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0"/>
      <c r="AN44" s="470"/>
      <c r="AO44" s="470"/>
      <c r="AP44" s="470"/>
      <c r="AQ44" s="470"/>
      <c r="AR44" s="470"/>
      <c r="AS44" s="470"/>
      <c r="AT44" s="470"/>
      <c r="AU44" s="470"/>
      <c r="AV44" s="470"/>
      <c r="AW44" s="470"/>
      <c r="AX44" s="470"/>
      <c r="AY44" s="470"/>
      <c r="AZ44" s="470"/>
      <c r="BA44" s="470"/>
      <c r="BB44" s="470"/>
      <c r="BC44" s="470"/>
      <c r="BD44" s="470"/>
      <c r="BE44" s="470"/>
      <c r="BF44" s="470"/>
      <c r="BG44" s="470"/>
      <c r="BH44" s="470"/>
      <c r="BI44" s="470"/>
      <c r="BJ44" s="470"/>
      <c r="BK44" s="470"/>
      <c r="BL44" s="470"/>
      <c r="BM44" s="470"/>
      <c r="BN44" s="470"/>
      <c r="BO44" s="470"/>
      <c r="BP44" s="470"/>
      <c r="BQ44" s="470"/>
      <c r="BR44" s="470"/>
      <c r="BS44" s="470"/>
      <c r="BT44" s="470"/>
      <c r="BU44" s="470"/>
      <c r="BV44" s="470"/>
      <c r="BW44" s="470"/>
      <c r="BX44" s="470"/>
      <c r="BY44" s="470"/>
      <c r="BZ44" s="470"/>
      <c r="CA44" s="470"/>
      <c r="CB44" s="470"/>
      <c r="CC44" s="470"/>
      <c r="CD44" s="470"/>
      <c r="CE44" s="470"/>
      <c r="CF44" s="470"/>
      <c r="CG44" s="470"/>
      <c r="CH44" s="470"/>
      <c r="CI44" s="470"/>
      <c r="CJ44" s="470"/>
      <c r="CK44" s="470"/>
      <c r="CL44" s="470"/>
      <c r="CM44" s="470"/>
      <c r="CN44" s="470"/>
      <c r="CO44" s="470"/>
      <c r="CP44" s="470"/>
      <c r="CQ44" s="470"/>
      <c r="CR44" s="470"/>
      <c r="CS44" s="470"/>
      <c r="CT44" s="470"/>
      <c r="CU44" s="470"/>
      <c r="CV44" s="470"/>
      <c r="CW44" s="470"/>
      <c r="CX44" s="470"/>
      <c r="CY44" s="470"/>
      <c r="CZ44" s="470"/>
      <c r="DA44" s="470"/>
      <c r="DB44" s="470"/>
      <c r="DC44" s="470"/>
      <c r="DD44" s="470"/>
      <c r="DE44" s="470"/>
      <c r="DF44" s="470"/>
      <c r="DG44" s="470"/>
      <c r="DH44" s="470"/>
      <c r="DI44" s="470"/>
    </row>
    <row r="45" spans="1:113" ht="3" customHeight="1" x14ac:dyDescent="0.25">
      <c r="A45" s="3139"/>
      <c r="B45" s="3140"/>
      <c r="C45" s="475"/>
      <c r="D45" s="475"/>
      <c r="E45" s="475"/>
      <c r="F45" s="475"/>
      <c r="G45" s="475"/>
      <c r="H45" s="475"/>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c r="CT45" s="470"/>
      <c r="CU45" s="470"/>
      <c r="CV45" s="470"/>
      <c r="CW45" s="470"/>
      <c r="CX45" s="470"/>
      <c r="CY45" s="470"/>
      <c r="CZ45" s="470"/>
      <c r="DA45" s="470"/>
      <c r="DB45" s="470"/>
      <c r="DC45" s="470"/>
      <c r="DD45" s="470"/>
      <c r="DE45" s="470"/>
      <c r="DF45" s="470"/>
      <c r="DG45" s="470"/>
      <c r="DH45" s="470"/>
      <c r="DI45" s="470"/>
    </row>
    <row r="46" spans="1:113" ht="3" customHeight="1" x14ac:dyDescent="0.25">
      <c r="A46" s="3139"/>
      <c r="B46" s="3140"/>
      <c r="C46" s="475"/>
      <c r="D46" s="475"/>
      <c r="E46" s="475"/>
      <c r="F46" s="475"/>
      <c r="G46" s="475"/>
      <c r="H46" s="475"/>
      <c r="I46" s="470"/>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0"/>
      <c r="AG46" s="470"/>
      <c r="AH46" s="470"/>
      <c r="AI46" s="470"/>
      <c r="AJ46" s="470"/>
      <c r="AK46" s="470"/>
      <c r="AL46" s="470"/>
      <c r="AM46" s="470"/>
      <c r="AN46" s="470"/>
      <c r="AO46" s="470"/>
      <c r="AP46" s="470"/>
      <c r="AQ46" s="470"/>
      <c r="AR46" s="470"/>
      <c r="AS46" s="470"/>
      <c r="AT46" s="470"/>
      <c r="AU46" s="470"/>
      <c r="AV46" s="470"/>
      <c r="AW46" s="470"/>
      <c r="AX46" s="470"/>
      <c r="AY46" s="470"/>
      <c r="AZ46" s="470"/>
      <c r="BA46" s="470"/>
      <c r="BB46" s="470"/>
      <c r="BC46" s="470"/>
      <c r="BD46" s="470"/>
      <c r="BE46" s="470"/>
      <c r="BF46" s="470"/>
      <c r="BG46" s="470"/>
      <c r="BH46" s="470"/>
      <c r="BI46" s="470"/>
      <c r="BJ46" s="470"/>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0"/>
      <c r="CG46" s="470"/>
      <c r="CH46" s="470"/>
      <c r="CI46" s="470"/>
      <c r="CJ46" s="470"/>
      <c r="CK46" s="470"/>
      <c r="CL46" s="470"/>
      <c r="CM46" s="470"/>
      <c r="CN46" s="470"/>
      <c r="CO46" s="470"/>
      <c r="CP46" s="470"/>
      <c r="CQ46" s="470"/>
      <c r="CR46" s="470"/>
      <c r="CS46" s="470"/>
      <c r="CT46" s="470"/>
      <c r="CU46" s="470"/>
      <c r="CV46" s="470"/>
      <c r="CW46" s="470"/>
      <c r="CX46" s="470"/>
      <c r="CY46" s="470"/>
      <c r="CZ46" s="470"/>
      <c r="DA46" s="470"/>
      <c r="DB46" s="470"/>
      <c r="DC46" s="470"/>
      <c r="DD46" s="470"/>
      <c r="DE46" s="470"/>
      <c r="DF46" s="470"/>
      <c r="DG46" s="470"/>
      <c r="DH46" s="470"/>
      <c r="DI46" s="470"/>
    </row>
    <row r="47" spans="1:113" ht="3" customHeight="1" x14ac:dyDescent="0.25">
      <c r="A47" s="3139"/>
      <c r="B47" s="3140"/>
      <c r="C47" s="475"/>
      <c r="D47" s="475"/>
      <c r="E47" s="475"/>
      <c r="F47" s="475"/>
      <c r="G47" s="475"/>
      <c r="H47" s="475"/>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70"/>
      <c r="AR47" s="470"/>
      <c r="AS47" s="470"/>
      <c r="AT47" s="470"/>
      <c r="AU47" s="470"/>
      <c r="AV47" s="470"/>
      <c r="AW47" s="470"/>
      <c r="AX47" s="470"/>
      <c r="AY47" s="470"/>
      <c r="AZ47" s="470"/>
      <c r="BA47" s="470"/>
      <c r="BB47" s="470"/>
      <c r="BC47" s="470"/>
      <c r="BD47" s="470"/>
      <c r="BE47" s="470"/>
      <c r="BF47" s="470"/>
      <c r="BG47" s="470"/>
      <c r="BH47" s="470"/>
      <c r="BI47" s="470"/>
      <c r="BJ47" s="470"/>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0"/>
      <c r="CG47" s="470"/>
      <c r="CH47" s="470"/>
      <c r="CI47" s="470"/>
      <c r="CJ47" s="470"/>
      <c r="CK47" s="470"/>
      <c r="CL47" s="470"/>
      <c r="CM47" s="470"/>
      <c r="CN47" s="470"/>
      <c r="CO47" s="470"/>
      <c r="CP47" s="470"/>
      <c r="CQ47" s="470"/>
      <c r="CR47" s="470"/>
      <c r="CS47" s="470"/>
      <c r="CT47" s="470"/>
      <c r="CU47" s="470"/>
      <c r="CV47" s="470"/>
      <c r="CW47" s="470"/>
      <c r="CX47" s="470"/>
      <c r="CY47" s="470"/>
      <c r="CZ47" s="470"/>
      <c r="DA47" s="470"/>
      <c r="DB47" s="470"/>
      <c r="DC47" s="470"/>
      <c r="DD47" s="470"/>
      <c r="DE47" s="470"/>
      <c r="DF47" s="470"/>
      <c r="DG47" s="470"/>
      <c r="DH47" s="470"/>
      <c r="DI47" s="470"/>
    </row>
    <row r="48" spans="1:113" ht="3" customHeight="1" x14ac:dyDescent="0.25">
      <c r="A48" s="3139"/>
      <c r="B48" s="3140"/>
      <c r="C48" s="475"/>
      <c r="D48" s="475"/>
      <c r="E48" s="475"/>
      <c r="F48" s="475"/>
      <c r="G48" s="475"/>
      <c r="H48" s="475"/>
      <c r="I48" s="470"/>
      <c r="J48" s="470"/>
      <c r="K48" s="470"/>
      <c r="L48" s="470"/>
      <c r="M48" s="470"/>
      <c r="N48" s="470"/>
      <c r="O48" s="470"/>
      <c r="P48" s="470"/>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c r="BF48" s="470"/>
      <c r="BG48" s="470"/>
      <c r="BH48" s="470"/>
      <c r="BI48" s="470"/>
      <c r="BJ48" s="470"/>
      <c r="BK48" s="470"/>
      <c r="BL48" s="470"/>
      <c r="BM48" s="470"/>
      <c r="BN48" s="470"/>
      <c r="BO48" s="470"/>
      <c r="BP48" s="470"/>
      <c r="BQ48" s="470"/>
      <c r="BR48" s="470"/>
      <c r="BS48" s="470"/>
      <c r="BT48" s="470"/>
      <c r="BU48" s="470"/>
      <c r="BV48" s="470"/>
      <c r="BW48" s="470"/>
      <c r="BX48" s="470"/>
      <c r="BY48" s="470"/>
      <c r="BZ48" s="470"/>
      <c r="CA48" s="470"/>
      <c r="CB48" s="470"/>
      <c r="CC48" s="470"/>
      <c r="CD48" s="470"/>
      <c r="CE48" s="470"/>
      <c r="CF48" s="470"/>
      <c r="CG48" s="470"/>
      <c r="CH48" s="470"/>
      <c r="CI48" s="470"/>
      <c r="CJ48" s="470"/>
      <c r="CK48" s="470"/>
      <c r="CL48" s="470"/>
      <c r="CM48" s="470"/>
      <c r="CN48" s="470"/>
      <c r="CO48" s="470"/>
      <c r="CP48" s="470"/>
      <c r="CQ48" s="470"/>
      <c r="CR48" s="470"/>
      <c r="CS48" s="470"/>
      <c r="CT48" s="470"/>
      <c r="CU48" s="470"/>
      <c r="CV48" s="470"/>
      <c r="CW48" s="470"/>
      <c r="CX48" s="470"/>
      <c r="CY48" s="470"/>
      <c r="CZ48" s="470"/>
      <c r="DA48" s="470"/>
      <c r="DB48" s="470"/>
      <c r="DC48" s="470"/>
      <c r="DD48" s="470"/>
      <c r="DE48" s="470"/>
      <c r="DF48" s="470"/>
      <c r="DG48" s="470"/>
      <c r="DH48" s="470"/>
      <c r="DI48" s="470"/>
    </row>
    <row r="49" spans="1:113" ht="3" customHeight="1" x14ac:dyDescent="0.25">
      <c r="A49" s="3139"/>
      <c r="B49" s="3140"/>
      <c r="C49" s="475"/>
      <c r="D49" s="475"/>
      <c r="E49" s="475"/>
      <c r="F49" s="475"/>
      <c r="G49" s="475"/>
      <c r="H49" s="475"/>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470"/>
      <c r="AZ49" s="470"/>
      <c r="BA49" s="470"/>
      <c r="BB49" s="470"/>
      <c r="BC49" s="470"/>
      <c r="BD49" s="470"/>
      <c r="BE49" s="470"/>
      <c r="BF49" s="470"/>
      <c r="BG49" s="470"/>
      <c r="BH49" s="470"/>
      <c r="BI49" s="470"/>
      <c r="BJ49" s="470"/>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0"/>
      <c r="CG49" s="470"/>
      <c r="CH49" s="470"/>
      <c r="CI49" s="470"/>
      <c r="CJ49" s="470"/>
      <c r="CK49" s="470"/>
      <c r="CL49" s="470"/>
      <c r="CM49" s="470"/>
      <c r="CN49" s="470"/>
      <c r="CO49" s="470"/>
      <c r="CP49" s="470"/>
      <c r="CQ49" s="470"/>
      <c r="CR49" s="470"/>
      <c r="CS49" s="470"/>
      <c r="CT49" s="470"/>
      <c r="CU49" s="470"/>
      <c r="CV49" s="470"/>
      <c r="CW49" s="470"/>
      <c r="CX49" s="470"/>
      <c r="CY49" s="470"/>
      <c r="CZ49" s="470"/>
      <c r="DA49" s="470"/>
      <c r="DB49" s="470"/>
      <c r="DC49" s="470"/>
      <c r="DD49" s="470"/>
      <c r="DE49" s="470"/>
      <c r="DF49" s="470"/>
      <c r="DG49" s="470"/>
      <c r="DH49" s="470"/>
      <c r="DI49" s="470"/>
    </row>
    <row r="50" spans="1:113" ht="3" customHeight="1" x14ac:dyDescent="0.25">
      <c r="A50" s="3139"/>
      <c r="B50" s="3140"/>
      <c r="C50" s="475"/>
      <c r="D50" s="475"/>
      <c r="E50" s="475"/>
      <c r="F50" s="475"/>
      <c r="G50" s="475"/>
      <c r="H50" s="475"/>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c r="BF50" s="470"/>
      <c r="BG50" s="470"/>
      <c r="BH50" s="470"/>
      <c r="BI50" s="470"/>
      <c r="BJ50" s="470"/>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0"/>
      <c r="CG50" s="470"/>
      <c r="CH50" s="470"/>
      <c r="CI50" s="470"/>
      <c r="CJ50" s="470"/>
      <c r="CK50" s="470"/>
      <c r="CL50" s="470"/>
      <c r="CM50" s="470"/>
      <c r="CN50" s="470"/>
      <c r="CO50" s="470"/>
      <c r="CP50" s="470"/>
      <c r="CQ50" s="470"/>
      <c r="CR50" s="470"/>
      <c r="CS50" s="470"/>
      <c r="CT50" s="470"/>
      <c r="CU50" s="470"/>
      <c r="CV50" s="470"/>
      <c r="CW50" s="470"/>
      <c r="CX50" s="470"/>
      <c r="CY50" s="470"/>
      <c r="CZ50" s="470"/>
      <c r="DA50" s="470"/>
      <c r="DB50" s="470"/>
      <c r="DC50" s="470"/>
      <c r="DD50" s="470"/>
      <c r="DE50" s="470"/>
      <c r="DF50" s="470"/>
      <c r="DG50" s="470"/>
      <c r="DH50" s="470"/>
      <c r="DI50" s="470"/>
    </row>
    <row r="51" spans="1:113" ht="3" customHeight="1" x14ac:dyDescent="0.25">
      <c r="A51" s="3139"/>
      <c r="B51" s="3140"/>
      <c r="C51" s="475"/>
      <c r="D51" s="475"/>
      <c r="E51" s="475"/>
      <c r="F51" s="475"/>
      <c r="G51" s="475"/>
      <c r="H51" s="475"/>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c r="CR51" s="470"/>
      <c r="CS51" s="470"/>
      <c r="CT51" s="470"/>
      <c r="CU51" s="470"/>
      <c r="CV51" s="470"/>
      <c r="CW51" s="470"/>
      <c r="CX51" s="470"/>
      <c r="CY51" s="470"/>
      <c r="CZ51" s="470"/>
      <c r="DA51" s="470"/>
      <c r="DB51" s="470"/>
      <c r="DC51" s="470"/>
      <c r="DD51" s="470"/>
      <c r="DE51" s="470"/>
      <c r="DF51" s="470"/>
      <c r="DG51" s="470"/>
      <c r="DH51" s="470"/>
      <c r="DI51" s="470"/>
    </row>
    <row r="52" spans="1:113" ht="3" customHeight="1" x14ac:dyDescent="0.25">
      <c r="A52" s="3139"/>
      <c r="B52" s="3140"/>
      <c r="C52" s="475"/>
      <c r="D52" s="475"/>
      <c r="E52" s="475"/>
      <c r="F52" s="475"/>
      <c r="G52" s="475"/>
      <c r="H52" s="475"/>
      <c r="I52" s="470"/>
      <c r="J52" s="470"/>
      <c r="K52" s="470"/>
      <c r="L52" s="470"/>
      <c r="M52" s="470"/>
      <c r="N52" s="470"/>
      <c r="O52" s="470"/>
      <c r="P52" s="470"/>
      <c r="Q52" s="470"/>
      <c r="R52" s="470"/>
      <c r="S52" s="470"/>
      <c r="T52" s="470"/>
      <c r="U52" s="470"/>
      <c r="V52" s="470"/>
      <c r="W52" s="470"/>
      <c r="X52" s="470"/>
      <c r="Y52" s="470"/>
      <c r="Z52" s="470"/>
      <c r="AA52" s="470"/>
      <c r="AB52" s="470"/>
      <c r="AC52" s="470"/>
      <c r="AD52" s="470"/>
      <c r="AE52" s="470"/>
      <c r="AF52" s="470"/>
      <c r="AG52" s="470"/>
      <c r="AH52" s="470"/>
      <c r="AI52" s="470"/>
      <c r="AJ52" s="470"/>
      <c r="AK52" s="470"/>
      <c r="AL52" s="470"/>
      <c r="AM52" s="470"/>
      <c r="AN52" s="470"/>
      <c r="AO52" s="470"/>
      <c r="AP52" s="470"/>
      <c r="AQ52" s="470"/>
      <c r="AR52" s="470"/>
      <c r="AS52" s="470"/>
      <c r="AT52" s="470"/>
      <c r="AU52" s="470"/>
      <c r="AV52" s="470"/>
      <c r="AW52" s="470"/>
      <c r="AX52" s="470"/>
      <c r="AY52" s="470"/>
      <c r="AZ52" s="470"/>
      <c r="BA52" s="470"/>
      <c r="BB52" s="470"/>
      <c r="BC52" s="470"/>
      <c r="BD52" s="470"/>
      <c r="BE52" s="470"/>
      <c r="BF52" s="470"/>
      <c r="BG52" s="470"/>
      <c r="BH52" s="470"/>
      <c r="BI52" s="470"/>
      <c r="BJ52" s="470"/>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0"/>
      <c r="CG52" s="470"/>
      <c r="CH52" s="470"/>
      <c r="CI52" s="470"/>
      <c r="CJ52" s="470"/>
      <c r="CK52" s="470"/>
      <c r="CL52" s="470"/>
      <c r="CM52" s="470"/>
      <c r="CN52" s="470"/>
      <c r="CO52" s="470"/>
      <c r="CP52" s="470"/>
      <c r="CQ52" s="470"/>
      <c r="CR52" s="470"/>
      <c r="CS52" s="470"/>
      <c r="CT52" s="470"/>
      <c r="CU52" s="470"/>
      <c r="CV52" s="470"/>
      <c r="CW52" s="470"/>
      <c r="CX52" s="470"/>
      <c r="CY52" s="470"/>
      <c r="CZ52" s="470"/>
      <c r="DA52" s="470"/>
      <c r="DB52" s="470"/>
      <c r="DC52" s="470"/>
      <c r="DD52" s="470"/>
      <c r="DE52" s="470"/>
      <c r="DF52" s="470"/>
      <c r="DG52" s="470"/>
      <c r="DH52" s="470"/>
      <c r="DI52" s="470"/>
    </row>
    <row r="53" spans="1:113" ht="3" customHeight="1" x14ac:dyDescent="0.25">
      <c r="A53" s="3139"/>
      <c r="B53" s="3140"/>
      <c r="C53" s="475"/>
      <c r="D53" s="475"/>
      <c r="E53" s="475"/>
      <c r="F53" s="475"/>
      <c r="G53" s="475"/>
      <c r="H53" s="475"/>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70"/>
      <c r="CM53" s="470"/>
      <c r="CN53" s="470"/>
      <c r="CO53" s="470"/>
      <c r="CP53" s="470"/>
      <c r="CQ53" s="470"/>
      <c r="CR53" s="470"/>
      <c r="CS53" s="470"/>
      <c r="CT53" s="470"/>
      <c r="CU53" s="470"/>
      <c r="CV53" s="470"/>
      <c r="CW53" s="470"/>
      <c r="CX53" s="470"/>
      <c r="CY53" s="470"/>
      <c r="CZ53" s="470"/>
      <c r="DA53" s="470"/>
      <c r="DB53" s="470"/>
      <c r="DC53" s="470"/>
      <c r="DD53" s="470"/>
      <c r="DE53" s="470"/>
      <c r="DF53" s="470"/>
      <c r="DG53" s="470"/>
      <c r="DH53" s="470"/>
      <c r="DI53" s="470"/>
    </row>
    <row r="54" spans="1:113" ht="3" customHeight="1" x14ac:dyDescent="0.25">
      <c r="A54" s="3139"/>
      <c r="B54" s="3140"/>
      <c r="C54" s="475"/>
      <c r="D54" s="475"/>
      <c r="E54" s="475"/>
      <c r="F54" s="475"/>
      <c r="G54" s="475"/>
      <c r="H54" s="475"/>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470"/>
      <c r="AZ54" s="470"/>
      <c r="BA54" s="470"/>
      <c r="BB54" s="470"/>
      <c r="BC54" s="470"/>
      <c r="BD54" s="470"/>
      <c r="BE54" s="470"/>
      <c r="BF54" s="470"/>
      <c r="BG54" s="470"/>
      <c r="BH54" s="470"/>
      <c r="BI54" s="470"/>
      <c r="BJ54" s="470"/>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0"/>
      <c r="CG54" s="470"/>
      <c r="CH54" s="470"/>
      <c r="CI54" s="470"/>
      <c r="CJ54" s="470"/>
      <c r="CK54" s="470"/>
      <c r="CL54" s="470"/>
      <c r="CM54" s="470"/>
      <c r="CN54" s="470"/>
      <c r="CO54" s="470"/>
      <c r="CP54" s="470"/>
      <c r="CQ54" s="470"/>
      <c r="CR54" s="470"/>
      <c r="CS54" s="470"/>
      <c r="CT54" s="470"/>
      <c r="CU54" s="470"/>
      <c r="CV54" s="470"/>
      <c r="CW54" s="470"/>
      <c r="CX54" s="470"/>
      <c r="CY54" s="470"/>
      <c r="CZ54" s="470"/>
      <c r="DA54" s="470"/>
      <c r="DB54" s="470"/>
      <c r="DC54" s="470"/>
      <c r="DD54" s="470"/>
      <c r="DE54" s="470"/>
      <c r="DF54" s="470"/>
      <c r="DG54" s="470"/>
      <c r="DH54" s="470"/>
      <c r="DI54" s="470"/>
    </row>
    <row r="55" spans="1:113" ht="3" customHeight="1" x14ac:dyDescent="0.25">
      <c r="A55" s="3139"/>
      <c r="B55" s="3140"/>
      <c r="C55" s="475"/>
      <c r="D55" s="475"/>
      <c r="E55" s="475"/>
      <c r="F55" s="475"/>
      <c r="G55" s="475"/>
      <c r="H55" s="475"/>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70"/>
      <c r="CM55" s="470"/>
      <c r="CN55" s="470"/>
      <c r="CO55" s="470"/>
      <c r="CP55" s="470"/>
      <c r="CQ55" s="470"/>
      <c r="CR55" s="470"/>
      <c r="CS55" s="470"/>
      <c r="CT55" s="470"/>
      <c r="CU55" s="470"/>
      <c r="CV55" s="470"/>
      <c r="CW55" s="470"/>
      <c r="CX55" s="470"/>
      <c r="CY55" s="470"/>
      <c r="CZ55" s="470"/>
      <c r="DA55" s="470"/>
      <c r="DB55" s="470"/>
      <c r="DC55" s="470"/>
      <c r="DD55" s="470"/>
      <c r="DE55" s="470"/>
      <c r="DF55" s="470"/>
      <c r="DG55" s="470"/>
      <c r="DH55" s="470"/>
      <c r="DI55" s="470"/>
    </row>
    <row r="56" spans="1:113" ht="3" customHeight="1" x14ac:dyDescent="0.25">
      <c r="A56" s="3139"/>
      <c r="B56" s="3140"/>
      <c r="C56" s="475"/>
      <c r="D56" s="475"/>
      <c r="E56" s="475"/>
      <c r="F56" s="475"/>
      <c r="G56" s="475"/>
      <c r="H56" s="475"/>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c r="BF56" s="470"/>
      <c r="BG56" s="470"/>
      <c r="BH56" s="470"/>
      <c r="BI56" s="470"/>
      <c r="BJ56" s="470"/>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0"/>
      <c r="CG56" s="470"/>
      <c r="CH56" s="470"/>
      <c r="CI56" s="470"/>
      <c r="CJ56" s="470"/>
      <c r="CK56" s="470"/>
      <c r="CL56" s="470"/>
      <c r="CM56" s="470"/>
      <c r="CN56" s="470"/>
      <c r="CO56" s="470"/>
      <c r="CP56" s="470"/>
      <c r="CQ56" s="470"/>
      <c r="CR56" s="470"/>
      <c r="CS56" s="470"/>
      <c r="CT56" s="470"/>
      <c r="CU56" s="470"/>
      <c r="CV56" s="470"/>
      <c r="CW56" s="470"/>
      <c r="CX56" s="470"/>
      <c r="CY56" s="470"/>
      <c r="CZ56" s="470"/>
      <c r="DA56" s="470"/>
      <c r="DB56" s="470"/>
      <c r="DC56" s="470"/>
      <c r="DD56" s="470"/>
      <c r="DE56" s="470"/>
      <c r="DF56" s="470"/>
      <c r="DG56" s="470"/>
      <c r="DH56" s="470"/>
      <c r="DI56" s="470"/>
    </row>
    <row r="57" spans="1:113" ht="3" customHeight="1" x14ac:dyDescent="0.25">
      <c r="A57" s="3139"/>
      <c r="B57" s="3140"/>
      <c r="C57" s="475"/>
      <c r="D57" s="475"/>
      <c r="E57" s="475"/>
      <c r="F57" s="475"/>
      <c r="G57" s="475"/>
      <c r="H57" s="475"/>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0"/>
      <c r="BF57" s="470"/>
      <c r="BG57" s="470"/>
      <c r="BH57" s="470"/>
      <c r="BI57" s="470"/>
      <c r="BJ57" s="470"/>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0"/>
      <c r="CG57" s="470"/>
      <c r="CH57" s="470"/>
      <c r="CI57" s="470"/>
      <c r="CJ57" s="470"/>
      <c r="CK57" s="470"/>
      <c r="CL57" s="470"/>
      <c r="CM57" s="470"/>
      <c r="CN57" s="470"/>
      <c r="CO57" s="470"/>
      <c r="CP57" s="470"/>
      <c r="CQ57" s="470"/>
      <c r="CR57" s="470"/>
      <c r="CS57" s="470"/>
      <c r="CT57" s="470"/>
      <c r="CU57" s="470"/>
      <c r="CV57" s="470"/>
      <c r="CW57" s="470"/>
      <c r="CX57" s="470"/>
      <c r="CY57" s="470"/>
      <c r="CZ57" s="470"/>
      <c r="DA57" s="470"/>
      <c r="DB57" s="470"/>
      <c r="DC57" s="470"/>
      <c r="DD57" s="470"/>
      <c r="DE57" s="470"/>
      <c r="DF57" s="470"/>
      <c r="DG57" s="470"/>
      <c r="DH57" s="470"/>
      <c r="DI57" s="470"/>
    </row>
    <row r="58" spans="1:113" ht="3" customHeight="1" x14ac:dyDescent="0.25">
      <c r="A58" s="3139"/>
      <c r="B58" s="3140"/>
      <c r="C58" s="475"/>
      <c r="D58" s="475"/>
      <c r="E58" s="475"/>
      <c r="F58" s="475"/>
      <c r="G58" s="475"/>
      <c r="H58" s="475"/>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0"/>
      <c r="BF58" s="470"/>
      <c r="BG58" s="470"/>
      <c r="BH58" s="470"/>
      <c r="BI58" s="470"/>
      <c r="BJ58" s="470"/>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0"/>
      <c r="CG58" s="470"/>
      <c r="CH58" s="470"/>
      <c r="CI58" s="470"/>
      <c r="CJ58" s="470"/>
      <c r="CK58" s="470"/>
      <c r="CL58" s="470"/>
      <c r="CM58" s="470"/>
      <c r="CN58" s="470"/>
      <c r="CO58" s="470"/>
      <c r="CP58" s="470"/>
      <c r="CQ58" s="470"/>
      <c r="CR58" s="470"/>
      <c r="CS58" s="470"/>
      <c r="CT58" s="470"/>
      <c r="CU58" s="470"/>
      <c r="CV58" s="470"/>
      <c r="CW58" s="470"/>
      <c r="CX58" s="470"/>
      <c r="CY58" s="470"/>
      <c r="CZ58" s="470"/>
      <c r="DA58" s="470"/>
      <c r="DB58" s="470"/>
      <c r="DC58" s="470"/>
      <c r="DD58" s="470"/>
      <c r="DE58" s="470"/>
      <c r="DF58" s="470"/>
      <c r="DG58" s="470"/>
      <c r="DH58" s="470"/>
      <c r="DI58" s="470"/>
    </row>
    <row r="59" spans="1:113" ht="3" customHeight="1" x14ac:dyDescent="0.25">
      <c r="A59" s="3139"/>
      <c r="B59" s="3140"/>
      <c r="C59" s="475"/>
      <c r="D59" s="475"/>
      <c r="E59" s="475"/>
      <c r="F59" s="475"/>
      <c r="G59" s="475"/>
      <c r="H59" s="475"/>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0"/>
      <c r="CG59" s="470"/>
      <c r="CH59" s="470"/>
      <c r="CI59" s="470"/>
      <c r="CJ59" s="470"/>
      <c r="CK59" s="470"/>
      <c r="CL59" s="470"/>
      <c r="CM59" s="470"/>
      <c r="CN59" s="470"/>
      <c r="CO59" s="470"/>
      <c r="CP59" s="470"/>
      <c r="CQ59" s="470"/>
      <c r="CR59" s="470"/>
      <c r="CS59" s="470"/>
      <c r="CT59" s="470"/>
      <c r="CU59" s="470"/>
      <c r="CV59" s="470"/>
      <c r="CW59" s="470"/>
      <c r="CX59" s="470"/>
      <c r="CY59" s="470"/>
      <c r="CZ59" s="470"/>
      <c r="DA59" s="470"/>
      <c r="DB59" s="470"/>
      <c r="DC59" s="470"/>
      <c r="DD59" s="470"/>
      <c r="DE59" s="470"/>
      <c r="DF59" s="470"/>
      <c r="DG59" s="470"/>
      <c r="DH59" s="470"/>
      <c r="DI59" s="470"/>
    </row>
    <row r="60" spans="1:113" ht="3" customHeight="1" x14ac:dyDescent="0.25">
      <c r="A60" s="3139"/>
      <c r="B60" s="3140"/>
      <c r="C60" s="475"/>
      <c r="D60" s="475"/>
      <c r="E60" s="475"/>
      <c r="F60" s="475"/>
      <c r="G60" s="475"/>
      <c r="H60" s="475"/>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c r="BF60" s="470"/>
      <c r="BG60" s="470"/>
      <c r="BH60" s="470"/>
      <c r="BI60" s="470"/>
      <c r="BJ60" s="470"/>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0"/>
      <c r="CG60" s="470"/>
      <c r="CH60" s="470"/>
      <c r="CI60" s="470"/>
      <c r="CJ60" s="470"/>
      <c r="CK60" s="470"/>
      <c r="CL60" s="470"/>
      <c r="CM60" s="470"/>
      <c r="CN60" s="470"/>
      <c r="CO60" s="470"/>
      <c r="CP60" s="470"/>
      <c r="CQ60" s="470"/>
      <c r="CR60" s="470"/>
      <c r="CS60" s="470"/>
      <c r="CT60" s="470"/>
      <c r="CU60" s="470"/>
      <c r="CV60" s="470"/>
      <c r="CW60" s="470"/>
      <c r="CX60" s="470"/>
      <c r="CY60" s="470"/>
      <c r="CZ60" s="470"/>
      <c r="DA60" s="470"/>
      <c r="DB60" s="470"/>
      <c r="DC60" s="470"/>
      <c r="DD60" s="470"/>
      <c r="DE60" s="470"/>
      <c r="DF60" s="470"/>
      <c r="DG60" s="470"/>
      <c r="DH60" s="470"/>
      <c r="DI60" s="470"/>
    </row>
    <row r="61" spans="1:113" ht="2.4500000000000002" customHeight="1" x14ac:dyDescent="0.25">
      <c r="A61" s="3139"/>
      <c r="B61" s="3140"/>
      <c r="C61" s="475"/>
      <c r="D61" s="475"/>
      <c r="E61" s="475"/>
      <c r="F61" s="475"/>
      <c r="G61" s="475"/>
      <c r="H61" s="475"/>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0"/>
      <c r="CG61" s="470"/>
      <c r="CH61" s="470"/>
      <c r="CI61" s="470"/>
      <c r="CJ61" s="470"/>
      <c r="CK61" s="470"/>
      <c r="CL61" s="470"/>
      <c r="CM61" s="470"/>
      <c r="CN61" s="470"/>
      <c r="CO61" s="470"/>
      <c r="CP61" s="470"/>
      <c r="CQ61" s="470"/>
      <c r="CR61" s="470"/>
      <c r="CS61" s="470"/>
      <c r="CT61" s="470"/>
      <c r="CU61" s="470"/>
      <c r="CV61" s="470"/>
      <c r="CW61" s="470"/>
      <c r="CX61" s="470"/>
      <c r="CY61" s="470"/>
      <c r="CZ61" s="470"/>
      <c r="DA61" s="470"/>
      <c r="DB61" s="470"/>
      <c r="DC61" s="470"/>
      <c r="DD61" s="470"/>
      <c r="DE61" s="470"/>
      <c r="DF61" s="470"/>
      <c r="DG61" s="470"/>
      <c r="DH61" s="470"/>
      <c r="DI61" s="470"/>
    </row>
    <row r="62" spans="1:113" ht="3" customHeight="1" x14ac:dyDescent="0.25">
      <c r="A62" s="3139"/>
      <c r="B62" s="3140"/>
      <c r="C62" s="475"/>
      <c r="D62" s="475"/>
      <c r="E62" s="475"/>
      <c r="F62" s="475"/>
      <c r="G62" s="475"/>
      <c r="H62" s="475"/>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470"/>
      <c r="AZ62" s="470"/>
      <c r="BA62" s="470"/>
      <c r="BB62" s="470"/>
      <c r="BC62" s="470"/>
      <c r="BD62" s="470"/>
      <c r="BE62" s="470"/>
      <c r="BF62" s="470"/>
      <c r="BG62" s="470"/>
      <c r="BH62" s="470"/>
      <c r="BI62" s="470"/>
      <c r="BJ62" s="470"/>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0"/>
      <c r="CG62" s="470"/>
      <c r="CH62" s="470"/>
      <c r="CI62" s="470"/>
      <c r="CJ62" s="470"/>
      <c r="CK62" s="470"/>
      <c r="CL62" s="470"/>
      <c r="CM62" s="470"/>
      <c r="CN62" s="470"/>
      <c r="CO62" s="470"/>
      <c r="CP62" s="470"/>
      <c r="CQ62" s="470"/>
      <c r="CR62" s="470"/>
      <c r="CS62" s="470"/>
      <c r="CT62" s="470"/>
      <c r="CU62" s="470"/>
      <c r="CV62" s="470"/>
      <c r="CW62" s="470"/>
      <c r="CX62" s="470"/>
      <c r="CY62" s="470"/>
      <c r="CZ62" s="470"/>
      <c r="DA62" s="470"/>
      <c r="DB62" s="470"/>
      <c r="DC62" s="470"/>
      <c r="DD62" s="470"/>
      <c r="DE62" s="470"/>
      <c r="DF62" s="470"/>
      <c r="DG62" s="470"/>
      <c r="DH62" s="470"/>
      <c r="DI62" s="470"/>
    </row>
    <row r="63" spans="1:113" ht="3" customHeight="1" x14ac:dyDescent="0.25">
      <c r="A63" s="3139"/>
      <c r="B63" s="3140"/>
      <c r="C63" s="475"/>
      <c r="D63" s="475"/>
      <c r="E63" s="475"/>
      <c r="F63" s="475"/>
      <c r="G63" s="475"/>
      <c r="H63" s="475"/>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c r="AZ63" s="470"/>
      <c r="BA63" s="470"/>
      <c r="BB63" s="470"/>
      <c r="BC63" s="470"/>
      <c r="BD63" s="470"/>
      <c r="BE63" s="470"/>
      <c r="BF63" s="470"/>
      <c r="BG63" s="470"/>
      <c r="BH63" s="470"/>
      <c r="BI63" s="470"/>
      <c r="BJ63" s="470"/>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0"/>
      <c r="CG63" s="470"/>
      <c r="CH63" s="470"/>
      <c r="CI63" s="470"/>
      <c r="CJ63" s="470"/>
      <c r="CK63" s="470"/>
      <c r="CL63" s="470"/>
      <c r="CM63" s="470"/>
      <c r="CN63" s="470"/>
      <c r="CO63" s="470"/>
      <c r="CP63" s="470"/>
      <c r="CQ63" s="470"/>
      <c r="CR63" s="470"/>
      <c r="CS63" s="470"/>
      <c r="CT63" s="470"/>
      <c r="CU63" s="470"/>
      <c r="CV63" s="470"/>
      <c r="CW63" s="470"/>
      <c r="CX63" s="470"/>
      <c r="CY63" s="470"/>
      <c r="CZ63" s="470"/>
      <c r="DA63" s="470"/>
      <c r="DB63" s="470"/>
      <c r="DC63" s="470"/>
      <c r="DD63" s="470"/>
      <c r="DE63" s="470"/>
      <c r="DF63" s="470"/>
      <c r="DG63" s="470"/>
      <c r="DH63" s="470"/>
      <c r="DI63" s="470"/>
    </row>
    <row r="64" spans="1:113" ht="3" customHeight="1" x14ac:dyDescent="0.25">
      <c r="A64" s="3139"/>
      <c r="B64" s="3140"/>
      <c r="C64" s="475"/>
      <c r="D64" s="475"/>
      <c r="E64" s="475"/>
      <c r="F64" s="475"/>
      <c r="G64" s="475"/>
      <c r="H64" s="475"/>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c r="AU64" s="470"/>
      <c r="AV64" s="470"/>
      <c r="AW64" s="470"/>
      <c r="AX64" s="470"/>
      <c r="AY64" s="470"/>
      <c r="AZ64" s="470"/>
      <c r="BA64" s="470"/>
      <c r="BB64" s="470"/>
      <c r="BC64" s="470"/>
      <c r="BD64" s="470"/>
      <c r="BE64" s="470"/>
      <c r="BF64" s="470"/>
      <c r="BG64" s="470"/>
      <c r="BH64" s="470"/>
      <c r="BI64" s="470"/>
      <c r="BJ64" s="470"/>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0"/>
      <c r="CG64" s="470"/>
      <c r="CH64" s="470"/>
      <c r="CI64" s="470"/>
      <c r="CJ64" s="470"/>
      <c r="CK64" s="470"/>
      <c r="CL64" s="470"/>
      <c r="CM64" s="470"/>
      <c r="CN64" s="470"/>
      <c r="CO64" s="470"/>
      <c r="CP64" s="470"/>
      <c r="CQ64" s="470"/>
      <c r="CR64" s="470"/>
      <c r="CS64" s="470"/>
      <c r="CT64" s="470"/>
      <c r="CU64" s="470"/>
      <c r="CV64" s="470"/>
      <c r="CW64" s="470"/>
      <c r="CX64" s="470"/>
      <c r="CY64" s="470"/>
      <c r="CZ64" s="470"/>
      <c r="DA64" s="470"/>
      <c r="DB64" s="470"/>
      <c r="DC64" s="470"/>
      <c r="DD64" s="470"/>
      <c r="DE64" s="470"/>
      <c r="DF64" s="470"/>
      <c r="DG64" s="470"/>
      <c r="DH64" s="470"/>
      <c r="DI64" s="470"/>
    </row>
    <row r="65" spans="1:113" ht="3" customHeight="1" x14ac:dyDescent="0.25">
      <c r="A65" s="3139"/>
      <c r="B65" s="3140"/>
      <c r="C65" s="475"/>
      <c r="D65" s="475"/>
      <c r="E65" s="475"/>
      <c r="F65" s="475"/>
      <c r="G65" s="475"/>
      <c r="H65" s="475"/>
      <c r="I65" s="470"/>
      <c r="J65" s="470"/>
      <c r="K65" s="470"/>
      <c r="L65" s="470"/>
      <c r="M65" s="470"/>
      <c r="N65" s="470"/>
      <c r="O65" s="470"/>
      <c r="P65" s="470"/>
      <c r="Q65" s="470"/>
      <c r="R65" s="470"/>
      <c r="S65" s="470"/>
      <c r="T65" s="470"/>
      <c r="U65" s="470"/>
      <c r="V65" s="470"/>
      <c r="W65" s="470"/>
      <c r="X65" s="470"/>
      <c r="Y65" s="470"/>
      <c r="Z65" s="470"/>
      <c r="AA65" s="470"/>
      <c r="AB65" s="470"/>
      <c r="AC65" s="470"/>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470"/>
      <c r="AZ65" s="470"/>
      <c r="BA65" s="470"/>
      <c r="BB65" s="470"/>
      <c r="BC65" s="470"/>
      <c r="BD65" s="470"/>
      <c r="BE65" s="470"/>
      <c r="BF65" s="470"/>
      <c r="BG65" s="470"/>
      <c r="BH65" s="470"/>
      <c r="BI65" s="470"/>
      <c r="BJ65" s="470"/>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0"/>
      <c r="CG65" s="470"/>
      <c r="CH65" s="470"/>
      <c r="CI65" s="470"/>
      <c r="CJ65" s="470"/>
      <c r="CK65" s="470"/>
      <c r="CL65" s="470"/>
      <c r="CM65" s="470"/>
      <c r="CN65" s="470"/>
      <c r="CO65" s="470"/>
      <c r="CP65" s="470"/>
      <c r="CQ65" s="470"/>
      <c r="CR65" s="470"/>
      <c r="CS65" s="470"/>
      <c r="CT65" s="470"/>
      <c r="CU65" s="470"/>
      <c r="CV65" s="470"/>
      <c r="CW65" s="470"/>
      <c r="CX65" s="470"/>
      <c r="CY65" s="470"/>
      <c r="CZ65" s="470"/>
      <c r="DA65" s="470"/>
      <c r="DB65" s="470"/>
      <c r="DC65" s="470"/>
      <c r="DD65" s="470"/>
      <c r="DE65" s="470"/>
      <c r="DF65" s="470"/>
      <c r="DG65" s="470"/>
      <c r="DH65" s="470"/>
      <c r="DI65" s="470"/>
    </row>
    <row r="66" spans="1:113" ht="3" customHeight="1" x14ac:dyDescent="0.25">
      <c r="A66" s="3139"/>
      <c r="B66" s="3140"/>
      <c r="C66" s="475"/>
      <c r="D66" s="475"/>
      <c r="E66" s="475"/>
      <c r="F66" s="475"/>
      <c r="G66" s="475"/>
      <c r="H66" s="475"/>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c r="BF66" s="470"/>
      <c r="BG66" s="470"/>
      <c r="BH66" s="470"/>
      <c r="BI66" s="470"/>
      <c r="BJ66" s="470"/>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0"/>
      <c r="CG66" s="470"/>
      <c r="CH66" s="470"/>
      <c r="CI66" s="470"/>
      <c r="CJ66" s="470"/>
      <c r="CK66" s="470"/>
      <c r="CL66" s="470"/>
      <c r="CM66" s="470"/>
      <c r="CN66" s="470"/>
      <c r="CO66" s="470"/>
      <c r="CP66" s="470"/>
      <c r="CQ66" s="470"/>
      <c r="CR66" s="470"/>
      <c r="CS66" s="470"/>
      <c r="CT66" s="470"/>
      <c r="CU66" s="470"/>
      <c r="CV66" s="470"/>
      <c r="CW66" s="470"/>
      <c r="CX66" s="470"/>
      <c r="CY66" s="470"/>
      <c r="CZ66" s="470"/>
      <c r="DA66" s="470"/>
      <c r="DB66" s="470"/>
      <c r="DC66" s="470"/>
      <c r="DD66" s="470"/>
      <c r="DE66" s="470"/>
      <c r="DF66" s="470"/>
      <c r="DG66" s="470"/>
      <c r="DH66" s="470"/>
      <c r="DI66" s="470"/>
    </row>
    <row r="67" spans="1:113" ht="3" customHeight="1" x14ac:dyDescent="0.25">
      <c r="A67" s="3139"/>
      <c r="B67" s="3140"/>
      <c r="C67" s="475"/>
      <c r="D67" s="475"/>
      <c r="E67" s="475"/>
      <c r="F67" s="475"/>
      <c r="G67" s="475"/>
      <c r="H67" s="475"/>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0"/>
      <c r="CG67" s="470"/>
      <c r="CH67" s="470"/>
      <c r="CI67" s="470"/>
      <c r="CJ67" s="470"/>
      <c r="CK67" s="470"/>
      <c r="CL67" s="470"/>
      <c r="CM67" s="470"/>
      <c r="CN67" s="470"/>
      <c r="CO67" s="470"/>
      <c r="CP67" s="470"/>
      <c r="CQ67" s="470"/>
      <c r="CR67" s="470"/>
      <c r="CS67" s="470"/>
      <c r="CT67" s="470"/>
      <c r="CU67" s="470"/>
      <c r="CV67" s="470"/>
      <c r="CW67" s="470"/>
      <c r="CX67" s="470"/>
      <c r="CY67" s="470"/>
      <c r="CZ67" s="470"/>
      <c r="DA67" s="470"/>
      <c r="DB67" s="470"/>
      <c r="DC67" s="470"/>
      <c r="DD67" s="470"/>
      <c r="DE67" s="470"/>
      <c r="DF67" s="470"/>
      <c r="DG67" s="470"/>
      <c r="DH67" s="470"/>
      <c r="DI67" s="470"/>
    </row>
    <row r="68" spans="1:113" ht="3" customHeight="1" x14ac:dyDescent="0.25">
      <c r="A68" s="3139"/>
      <c r="B68" s="3140"/>
      <c r="C68" s="475"/>
      <c r="D68" s="475"/>
      <c r="E68" s="475"/>
      <c r="F68" s="475"/>
      <c r="G68" s="475"/>
      <c r="H68" s="475"/>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0"/>
      <c r="AF68" s="470"/>
      <c r="AG68" s="470"/>
      <c r="AH68" s="470"/>
      <c r="AI68" s="470"/>
      <c r="AJ68" s="470"/>
      <c r="AK68" s="470"/>
      <c r="AL68" s="470"/>
      <c r="AM68" s="470"/>
      <c r="AN68" s="470"/>
      <c r="AO68" s="470"/>
      <c r="AP68" s="470"/>
      <c r="AQ68" s="470"/>
      <c r="AR68" s="470"/>
      <c r="AS68" s="470"/>
      <c r="AT68" s="470"/>
      <c r="AU68" s="470"/>
      <c r="AV68" s="470"/>
      <c r="AW68" s="470"/>
      <c r="AX68" s="470"/>
      <c r="AY68" s="470"/>
      <c r="AZ68" s="470"/>
      <c r="BA68" s="470"/>
      <c r="BB68" s="470"/>
      <c r="BC68" s="470"/>
      <c r="BD68" s="470"/>
      <c r="BE68" s="470"/>
      <c r="BF68" s="470"/>
      <c r="BG68" s="470"/>
      <c r="BH68" s="470"/>
      <c r="BI68" s="470"/>
      <c r="BJ68" s="470"/>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0"/>
      <c r="CG68" s="470"/>
      <c r="CH68" s="470"/>
      <c r="CI68" s="470"/>
      <c r="CJ68" s="470"/>
      <c r="CK68" s="470"/>
      <c r="CL68" s="470"/>
      <c r="CM68" s="470"/>
      <c r="CN68" s="470"/>
      <c r="CO68" s="470"/>
      <c r="CP68" s="470"/>
      <c r="CQ68" s="470"/>
      <c r="CR68" s="470"/>
      <c r="CS68" s="470"/>
      <c r="CT68" s="470"/>
      <c r="CU68" s="470"/>
      <c r="CV68" s="470"/>
      <c r="CW68" s="470"/>
      <c r="CX68" s="470"/>
      <c r="CY68" s="470"/>
      <c r="CZ68" s="470"/>
      <c r="DA68" s="470"/>
      <c r="DB68" s="470"/>
      <c r="DC68" s="470"/>
      <c r="DD68" s="470"/>
      <c r="DE68" s="470"/>
      <c r="DF68" s="470"/>
      <c r="DG68" s="470"/>
      <c r="DH68" s="470"/>
      <c r="DI68" s="470"/>
    </row>
    <row r="69" spans="1:113" ht="3" customHeight="1" x14ac:dyDescent="0.25">
      <c r="A69" s="3139"/>
      <c r="B69" s="3140"/>
      <c r="C69" s="475"/>
      <c r="D69" s="475"/>
      <c r="E69" s="475"/>
      <c r="F69" s="475"/>
      <c r="G69" s="475"/>
      <c r="H69" s="475"/>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c r="AU69" s="470"/>
      <c r="AV69" s="470"/>
      <c r="AW69" s="470"/>
      <c r="AX69" s="470"/>
      <c r="AY69" s="470"/>
      <c r="AZ69" s="470"/>
      <c r="BA69" s="470"/>
      <c r="BB69" s="470"/>
      <c r="BC69" s="470"/>
      <c r="BD69" s="470"/>
      <c r="BE69" s="470"/>
      <c r="BF69" s="470"/>
      <c r="BG69" s="470"/>
      <c r="BH69" s="470"/>
      <c r="BI69" s="470"/>
      <c r="BJ69" s="470"/>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0"/>
      <c r="CG69" s="470"/>
      <c r="CH69" s="470"/>
      <c r="CI69" s="470"/>
      <c r="CJ69" s="470"/>
      <c r="CK69" s="470"/>
      <c r="CL69" s="470"/>
      <c r="CM69" s="470"/>
      <c r="CN69" s="470"/>
      <c r="CO69" s="470"/>
      <c r="CP69" s="470"/>
      <c r="CQ69" s="470"/>
      <c r="CR69" s="470"/>
      <c r="CS69" s="470"/>
      <c r="CT69" s="470"/>
      <c r="CU69" s="470"/>
      <c r="CV69" s="470"/>
      <c r="CW69" s="470"/>
      <c r="CX69" s="470"/>
      <c r="CY69" s="470"/>
      <c r="CZ69" s="470"/>
      <c r="DA69" s="470"/>
      <c r="DB69" s="470"/>
      <c r="DC69" s="470"/>
      <c r="DD69" s="470"/>
      <c r="DE69" s="470"/>
      <c r="DF69" s="470"/>
      <c r="DG69" s="470"/>
      <c r="DH69" s="470"/>
      <c r="DI69" s="470"/>
    </row>
    <row r="70" spans="1:113" ht="3" customHeight="1" x14ac:dyDescent="0.25">
      <c r="A70" s="3139"/>
      <c r="B70" s="3140"/>
      <c r="C70" s="475"/>
      <c r="D70" s="475"/>
      <c r="E70" s="475"/>
      <c r="F70" s="475"/>
      <c r="G70" s="475"/>
      <c r="H70" s="475"/>
      <c r="I70" s="470"/>
      <c r="J70" s="470"/>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470"/>
      <c r="AZ70" s="470"/>
      <c r="BA70" s="470"/>
      <c r="BB70" s="470"/>
      <c r="BC70" s="470"/>
      <c r="BD70" s="470"/>
      <c r="BE70" s="470"/>
      <c r="BF70" s="470"/>
      <c r="BG70" s="470"/>
      <c r="BH70" s="470"/>
      <c r="BI70" s="470"/>
      <c r="BJ70" s="470"/>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0"/>
      <c r="CG70" s="470"/>
      <c r="CH70" s="470"/>
      <c r="CI70" s="470"/>
      <c r="CJ70" s="470"/>
      <c r="CK70" s="470"/>
      <c r="CL70" s="470"/>
      <c r="CM70" s="470"/>
      <c r="CN70" s="470"/>
      <c r="CO70" s="470"/>
      <c r="CP70" s="470"/>
      <c r="CQ70" s="470"/>
      <c r="CR70" s="470"/>
      <c r="CS70" s="470"/>
      <c r="CT70" s="470"/>
      <c r="CU70" s="470"/>
      <c r="CV70" s="470"/>
      <c r="CW70" s="470"/>
      <c r="CX70" s="470"/>
      <c r="CY70" s="470"/>
      <c r="CZ70" s="470"/>
      <c r="DA70" s="470"/>
      <c r="DB70" s="470"/>
      <c r="DC70" s="470"/>
      <c r="DD70" s="470"/>
      <c r="DE70" s="470"/>
      <c r="DF70" s="470"/>
      <c r="DG70" s="470"/>
      <c r="DH70" s="470"/>
      <c r="DI70" s="470"/>
    </row>
    <row r="71" spans="1:113" ht="3" customHeight="1" x14ac:dyDescent="0.25">
      <c r="A71" s="3139"/>
      <c r="B71" s="3140"/>
      <c r="C71" s="475"/>
      <c r="D71" s="475"/>
      <c r="E71" s="475"/>
      <c r="F71" s="475"/>
      <c r="G71" s="475"/>
      <c r="H71" s="475"/>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c r="AW71" s="470"/>
      <c r="AX71" s="470"/>
      <c r="AY71" s="470"/>
      <c r="AZ71" s="470"/>
      <c r="BA71" s="470"/>
      <c r="BB71" s="470"/>
      <c r="BC71" s="470"/>
      <c r="BD71" s="470"/>
      <c r="BE71" s="470"/>
      <c r="BF71" s="470"/>
      <c r="BG71" s="470"/>
      <c r="BH71" s="470"/>
      <c r="BI71" s="470"/>
      <c r="BJ71" s="470"/>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0"/>
      <c r="CG71" s="470"/>
      <c r="CH71" s="470"/>
      <c r="CI71" s="470"/>
      <c r="CJ71" s="470"/>
      <c r="CK71" s="470"/>
      <c r="CL71" s="470"/>
      <c r="CM71" s="470"/>
      <c r="CN71" s="470"/>
      <c r="CO71" s="470"/>
      <c r="CP71" s="470"/>
      <c r="CQ71" s="470"/>
      <c r="CR71" s="470"/>
      <c r="CS71" s="470"/>
      <c r="CT71" s="470"/>
      <c r="CU71" s="470"/>
      <c r="CV71" s="470"/>
      <c r="CW71" s="470"/>
      <c r="CX71" s="470"/>
      <c r="CY71" s="470"/>
      <c r="CZ71" s="470"/>
      <c r="DA71" s="470"/>
      <c r="DB71" s="470"/>
      <c r="DC71" s="470"/>
      <c r="DD71" s="470"/>
      <c r="DE71" s="470"/>
      <c r="DF71" s="470"/>
      <c r="DG71" s="470"/>
      <c r="DH71" s="470"/>
      <c r="DI71" s="470"/>
    </row>
    <row r="72" spans="1:113" ht="3" customHeight="1" x14ac:dyDescent="0.25">
      <c r="A72" s="3139"/>
      <c r="B72" s="3140"/>
      <c r="C72" s="475"/>
      <c r="D72" s="475"/>
      <c r="E72" s="475"/>
      <c r="F72" s="475"/>
      <c r="G72" s="475"/>
      <c r="H72" s="475"/>
      <c r="I72" s="470"/>
      <c r="J72" s="470"/>
      <c r="K72" s="470"/>
      <c r="L72" s="470"/>
      <c r="M72" s="470"/>
      <c r="N72" s="470"/>
      <c r="O72" s="470"/>
      <c r="P72" s="470"/>
      <c r="Q72" s="470"/>
      <c r="R72" s="470"/>
      <c r="S72" s="470"/>
      <c r="T72" s="470"/>
      <c r="U72" s="470"/>
      <c r="V72" s="470"/>
      <c r="W72" s="470"/>
      <c r="X72" s="470"/>
      <c r="Y72" s="470"/>
      <c r="Z72" s="470"/>
      <c r="AA72" s="470"/>
      <c r="AB72" s="470"/>
      <c r="AC72" s="470"/>
      <c r="AD72" s="470"/>
      <c r="AE72" s="470"/>
      <c r="AF72" s="470"/>
      <c r="AG72" s="470"/>
      <c r="AH72" s="470"/>
      <c r="AI72" s="470"/>
      <c r="AJ72" s="470"/>
      <c r="AK72" s="470"/>
      <c r="AL72" s="470"/>
      <c r="AM72" s="470"/>
      <c r="AN72" s="470"/>
      <c r="AO72" s="470"/>
      <c r="AP72" s="470"/>
      <c r="AQ72" s="470"/>
      <c r="AR72" s="470"/>
      <c r="AS72" s="470"/>
      <c r="AT72" s="470"/>
      <c r="AU72" s="470"/>
      <c r="AV72" s="470"/>
      <c r="AW72" s="470"/>
      <c r="AX72" s="470"/>
      <c r="AY72" s="470"/>
      <c r="AZ72" s="470"/>
      <c r="BA72" s="470"/>
      <c r="BB72" s="470"/>
      <c r="BC72" s="470"/>
      <c r="BD72" s="470"/>
      <c r="BE72" s="470"/>
      <c r="BF72" s="470"/>
      <c r="BG72" s="470"/>
      <c r="BH72" s="470"/>
      <c r="BI72" s="470"/>
      <c r="BJ72" s="470"/>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0"/>
      <c r="CG72" s="470"/>
      <c r="CH72" s="470"/>
      <c r="CI72" s="470"/>
      <c r="CJ72" s="470"/>
      <c r="CK72" s="470"/>
      <c r="CL72" s="470"/>
      <c r="CM72" s="470"/>
      <c r="CN72" s="470"/>
      <c r="CO72" s="470"/>
      <c r="CP72" s="470"/>
      <c r="CQ72" s="470"/>
      <c r="CR72" s="470"/>
      <c r="CS72" s="470"/>
      <c r="CT72" s="470"/>
      <c r="CU72" s="470"/>
      <c r="CV72" s="470"/>
      <c r="CW72" s="470"/>
      <c r="CX72" s="470"/>
      <c r="CY72" s="470"/>
      <c r="CZ72" s="470"/>
      <c r="DA72" s="470"/>
      <c r="DB72" s="470"/>
      <c r="DC72" s="470"/>
      <c r="DD72" s="470"/>
      <c r="DE72" s="470"/>
      <c r="DF72" s="470"/>
      <c r="DG72" s="470"/>
      <c r="DH72" s="470"/>
      <c r="DI72" s="470"/>
    </row>
    <row r="73" spans="1:113" ht="3" customHeight="1" x14ac:dyDescent="0.25">
      <c r="A73" s="3139"/>
      <c r="B73" s="3140"/>
      <c r="C73" s="475"/>
      <c r="D73" s="475"/>
      <c r="E73" s="475"/>
      <c r="F73" s="475"/>
      <c r="G73" s="475"/>
      <c r="H73" s="475"/>
      <c r="I73" s="470"/>
      <c r="J73" s="470"/>
      <c r="K73" s="470"/>
      <c r="L73" s="470"/>
      <c r="M73" s="470"/>
      <c r="N73" s="470"/>
      <c r="O73" s="470"/>
      <c r="P73" s="470"/>
      <c r="Q73" s="470"/>
      <c r="R73" s="470"/>
      <c r="S73" s="470"/>
      <c r="T73" s="470"/>
      <c r="U73" s="470"/>
      <c r="V73" s="470"/>
      <c r="W73" s="470"/>
      <c r="X73" s="470"/>
      <c r="Y73" s="470"/>
      <c r="Z73" s="470"/>
      <c r="AA73" s="470"/>
      <c r="AB73" s="470"/>
      <c r="AC73" s="470"/>
      <c r="AD73" s="470"/>
      <c r="AE73" s="470"/>
      <c r="AF73" s="470"/>
      <c r="AG73" s="470"/>
      <c r="AH73" s="470"/>
      <c r="AI73" s="470"/>
      <c r="AJ73" s="470"/>
      <c r="AK73" s="470"/>
      <c r="AL73" s="470"/>
      <c r="AM73" s="470"/>
      <c r="AN73" s="470"/>
      <c r="AO73" s="470"/>
      <c r="AP73" s="470"/>
      <c r="AQ73" s="470"/>
      <c r="AR73" s="470"/>
      <c r="AS73" s="470"/>
      <c r="AT73" s="470"/>
      <c r="AU73" s="470"/>
      <c r="AV73" s="470"/>
      <c r="AW73" s="470"/>
      <c r="AX73" s="470"/>
      <c r="AY73" s="470"/>
      <c r="AZ73" s="470"/>
      <c r="BA73" s="470"/>
      <c r="BB73" s="470"/>
      <c r="BC73" s="470"/>
      <c r="BD73" s="470"/>
      <c r="BE73" s="470"/>
      <c r="BF73" s="470"/>
      <c r="BG73" s="470"/>
      <c r="BH73" s="470"/>
      <c r="BI73" s="470"/>
      <c r="BJ73" s="470"/>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c r="DH73" s="470"/>
      <c r="DI73" s="470"/>
    </row>
    <row r="74" spans="1:113" ht="3" customHeight="1" x14ac:dyDescent="0.25">
      <c r="A74" s="3139"/>
      <c r="B74" s="3140"/>
      <c r="C74" s="475"/>
      <c r="D74" s="475"/>
      <c r="E74" s="475"/>
      <c r="F74" s="475"/>
      <c r="G74" s="475"/>
      <c r="H74" s="475"/>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470"/>
      <c r="AZ74" s="470"/>
      <c r="BA74" s="470"/>
      <c r="BB74" s="470"/>
      <c r="BC74" s="470"/>
      <c r="BD74" s="470"/>
      <c r="BE74" s="470"/>
      <c r="BF74" s="470"/>
      <c r="BG74" s="470"/>
      <c r="BH74" s="470"/>
      <c r="BI74" s="470"/>
      <c r="BJ74" s="470"/>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0"/>
      <c r="CG74" s="470"/>
      <c r="CH74" s="470"/>
      <c r="CI74" s="470"/>
      <c r="CJ74" s="470"/>
      <c r="CK74" s="470"/>
      <c r="CL74" s="470"/>
      <c r="CM74" s="470"/>
      <c r="CN74" s="470"/>
      <c r="CO74" s="470"/>
      <c r="CP74" s="470"/>
      <c r="CQ74" s="470"/>
      <c r="CR74" s="470"/>
      <c r="CS74" s="470"/>
      <c r="CT74" s="470"/>
      <c r="CU74" s="470"/>
      <c r="CV74" s="470"/>
      <c r="CW74" s="470"/>
      <c r="CX74" s="470"/>
      <c r="CY74" s="470"/>
      <c r="CZ74" s="470"/>
      <c r="DA74" s="470"/>
      <c r="DB74" s="470"/>
      <c r="DC74" s="470"/>
      <c r="DD74" s="470"/>
      <c r="DE74" s="470"/>
      <c r="DF74" s="470"/>
      <c r="DG74" s="470"/>
      <c r="DH74" s="470"/>
      <c r="DI74" s="470"/>
    </row>
    <row r="75" spans="1:113" ht="3" customHeight="1" x14ac:dyDescent="0.25">
      <c r="A75" s="3139"/>
      <c r="B75" s="3140"/>
      <c r="C75" s="475"/>
      <c r="D75" s="475"/>
      <c r="E75" s="475"/>
      <c r="F75" s="475"/>
      <c r="G75" s="475"/>
      <c r="H75" s="475"/>
      <c r="I75" s="348"/>
      <c r="J75" s="348"/>
      <c r="K75" s="348"/>
      <c r="L75" s="348"/>
      <c r="M75" s="348"/>
      <c r="N75" s="348"/>
      <c r="O75" s="348"/>
      <c r="P75" s="348"/>
      <c r="Q75" s="348"/>
      <c r="R75" s="348"/>
      <c r="S75" s="348"/>
      <c r="T75" s="348"/>
      <c r="U75" s="348"/>
      <c r="V75" s="348"/>
      <c r="W75" s="348"/>
      <c r="X75" s="348"/>
      <c r="Y75" s="348"/>
      <c r="Z75" s="348"/>
      <c r="AA75" s="348"/>
      <c r="AB75" s="348"/>
      <c r="AC75" s="348"/>
      <c r="AD75" s="348"/>
      <c r="AE75" s="348"/>
      <c r="AF75" s="348"/>
      <c r="AG75" s="348"/>
      <c r="AH75" s="348"/>
      <c r="AI75" s="470"/>
      <c r="AJ75" s="470"/>
      <c r="AK75" s="470"/>
      <c r="AL75" s="470"/>
      <c r="AM75" s="470"/>
      <c r="AN75" s="470"/>
      <c r="AO75" s="470"/>
      <c r="AP75" s="470"/>
      <c r="AQ75" s="470"/>
      <c r="AR75" s="470"/>
      <c r="AS75" s="470"/>
      <c r="AT75" s="470"/>
      <c r="AU75" s="470"/>
      <c r="AV75" s="470"/>
      <c r="AW75" s="470"/>
      <c r="AX75" s="470"/>
      <c r="AY75" s="470"/>
      <c r="AZ75" s="470"/>
      <c r="BA75" s="470"/>
      <c r="BB75" s="470"/>
      <c r="BC75" s="470"/>
      <c r="BD75" s="470"/>
      <c r="BE75" s="470"/>
      <c r="BF75" s="470"/>
      <c r="BG75" s="470"/>
      <c r="BH75" s="470"/>
      <c r="BI75" s="470"/>
      <c r="BJ75" s="470"/>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0"/>
      <c r="CG75" s="470"/>
      <c r="CH75" s="470"/>
      <c r="CI75" s="470"/>
      <c r="CJ75" s="470"/>
      <c r="CK75" s="470"/>
      <c r="CL75" s="470"/>
      <c r="CM75" s="470"/>
      <c r="CN75" s="470"/>
      <c r="CO75" s="470"/>
      <c r="CP75" s="470"/>
      <c r="CQ75" s="470"/>
      <c r="CR75" s="470"/>
      <c r="CS75" s="470"/>
      <c r="CT75" s="470"/>
      <c r="CU75" s="470"/>
      <c r="CV75" s="470"/>
      <c r="CW75" s="470"/>
      <c r="CX75" s="470"/>
      <c r="CY75" s="470"/>
      <c r="CZ75" s="470"/>
      <c r="DA75" s="470"/>
      <c r="DB75" s="470"/>
      <c r="DC75" s="470"/>
      <c r="DD75" s="470"/>
      <c r="DE75" s="470"/>
      <c r="DF75" s="470"/>
      <c r="DG75" s="470"/>
      <c r="DH75" s="470"/>
      <c r="DI75" s="470"/>
    </row>
    <row r="76" spans="1:113" ht="3" customHeight="1" x14ac:dyDescent="0.25">
      <c r="A76" s="3139"/>
      <c r="B76" s="3140"/>
      <c r="C76" s="475"/>
      <c r="D76" s="475"/>
      <c r="E76" s="475"/>
      <c r="F76" s="475"/>
      <c r="G76" s="475"/>
      <c r="H76" s="475"/>
      <c r="I76" s="348"/>
      <c r="J76" s="348"/>
      <c r="K76" s="348"/>
      <c r="L76" s="348"/>
      <c r="M76" s="348"/>
      <c r="N76" s="348"/>
      <c r="O76" s="348"/>
      <c r="P76" s="348"/>
      <c r="Q76" s="348"/>
      <c r="R76" s="348"/>
      <c r="S76" s="348"/>
      <c r="T76" s="348"/>
      <c r="U76" s="348"/>
      <c r="V76" s="348"/>
      <c r="W76" s="348"/>
      <c r="X76" s="348"/>
      <c r="Y76" s="348"/>
      <c r="Z76" s="348"/>
      <c r="AA76" s="348"/>
      <c r="AB76" s="348"/>
      <c r="AC76" s="348"/>
      <c r="AD76" s="348"/>
      <c r="AE76" s="348"/>
      <c r="AF76" s="348"/>
      <c r="AG76" s="348"/>
      <c r="AH76" s="348"/>
      <c r="AI76" s="470"/>
      <c r="AJ76" s="470"/>
      <c r="AK76" s="470"/>
      <c r="AL76" s="470"/>
      <c r="AM76" s="470"/>
      <c r="AN76" s="470"/>
      <c r="AO76" s="470"/>
      <c r="AP76" s="470"/>
      <c r="AQ76" s="470"/>
      <c r="AR76" s="470"/>
      <c r="AS76" s="470"/>
      <c r="AT76" s="470"/>
      <c r="AU76" s="470"/>
      <c r="AV76" s="470"/>
      <c r="AW76" s="470"/>
      <c r="AX76" s="470"/>
      <c r="AY76" s="470"/>
      <c r="AZ76" s="470"/>
      <c r="BA76" s="470"/>
      <c r="BB76" s="470"/>
      <c r="BC76" s="470"/>
      <c r="BD76" s="470"/>
      <c r="BE76" s="470"/>
      <c r="BF76" s="470"/>
      <c r="BG76" s="470"/>
      <c r="BH76" s="470"/>
      <c r="BI76" s="470"/>
      <c r="BJ76" s="470"/>
      <c r="BK76" s="470"/>
      <c r="BL76" s="470"/>
      <c r="BM76" s="470"/>
      <c r="BN76" s="470"/>
      <c r="BO76" s="470"/>
      <c r="BP76" s="470"/>
      <c r="BQ76" s="470"/>
      <c r="BR76" s="470"/>
      <c r="BS76" s="470"/>
      <c r="BT76" s="470"/>
      <c r="BU76" s="470"/>
      <c r="BV76" s="470"/>
      <c r="BW76" s="470"/>
      <c r="BX76" s="470"/>
      <c r="BY76" s="470"/>
      <c r="BZ76" s="470"/>
      <c r="CA76" s="470"/>
      <c r="CB76" s="470"/>
      <c r="CC76" s="470"/>
      <c r="CD76" s="470"/>
      <c r="CE76" s="470"/>
      <c r="CF76" s="470"/>
      <c r="CG76" s="470"/>
      <c r="CH76" s="470"/>
      <c r="CI76" s="470"/>
      <c r="CJ76" s="470"/>
      <c r="CK76" s="470"/>
      <c r="CL76" s="470"/>
      <c r="CM76" s="470"/>
      <c r="CN76" s="470"/>
      <c r="CO76" s="470"/>
      <c r="CP76" s="470"/>
      <c r="CQ76" s="470"/>
      <c r="CR76" s="470"/>
      <c r="CS76" s="470"/>
      <c r="CT76" s="470"/>
      <c r="CU76" s="470"/>
      <c r="CV76" s="470"/>
      <c r="CW76" s="470"/>
      <c r="CX76" s="470"/>
      <c r="CY76" s="470"/>
      <c r="CZ76" s="470"/>
      <c r="DA76" s="470"/>
      <c r="DB76" s="470"/>
      <c r="DC76" s="470"/>
      <c r="DD76" s="470"/>
      <c r="DE76" s="470"/>
      <c r="DF76" s="470"/>
      <c r="DG76" s="470"/>
      <c r="DH76" s="470"/>
      <c r="DI76" s="470"/>
    </row>
    <row r="77" spans="1:113" ht="3" customHeight="1" x14ac:dyDescent="0.25">
      <c r="A77" s="3139"/>
      <c r="B77" s="3140"/>
      <c r="C77" s="475"/>
      <c r="D77" s="475"/>
      <c r="E77" s="475"/>
      <c r="F77" s="475"/>
      <c r="G77" s="475"/>
      <c r="H77" s="475"/>
      <c r="I77" s="348"/>
      <c r="J77" s="348"/>
      <c r="K77" s="348"/>
      <c r="L77" s="348"/>
      <c r="M77" s="348"/>
      <c r="N77" s="348"/>
      <c r="O77" s="348"/>
      <c r="P77" s="348"/>
      <c r="Q77" s="348"/>
      <c r="R77" s="348"/>
      <c r="S77" s="348"/>
      <c r="T77" s="348"/>
      <c r="U77" s="348"/>
      <c r="V77" s="348"/>
      <c r="W77" s="348"/>
      <c r="X77" s="348"/>
      <c r="Y77" s="348"/>
      <c r="Z77" s="348"/>
      <c r="AA77" s="348"/>
      <c r="AB77" s="348"/>
      <c r="AC77" s="348"/>
      <c r="AD77" s="348"/>
      <c r="AE77" s="348"/>
      <c r="AF77" s="348"/>
      <c r="AG77" s="348"/>
      <c r="AH77" s="348"/>
      <c r="AI77" s="470"/>
      <c r="AJ77" s="470"/>
      <c r="AK77" s="470"/>
      <c r="AL77" s="470"/>
      <c r="AM77" s="470"/>
      <c r="AN77" s="470"/>
      <c r="AO77" s="470"/>
      <c r="AP77" s="470"/>
      <c r="AQ77" s="470"/>
      <c r="AR77" s="470"/>
      <c r="AS77" s="470"/>
      <c r="AT77" s="470"/>
      <c r="AU77" s="470"/>
      <c r="AV77" s="470"/>
      <c r="AW77" s="470"/>
      <c r="AX77" s="470"/>
      <c r="AY77" s="470"/>
      <c r="AZ77" s="470"/>
      <c r="BA77" s="470"/>
      <c r="BB77" s="470"/>
      <c r="BC77" s="470"/>
      <c r="BD77" s="470"/>
      <c r="BE77" s="470"/>
      <c r="BF77" s="470"/>
      <c r="BG77" s="470"/>
      <c r="BH77" s="470"/>
      <c r="BI77" s="470"/>
      <c r="BJ77" s="470"/>
      <c r="BK77" s="470"/>
      <c r="BL77" s="470"/>
      <c r="BM77" s="470"/>
      <c r="BN77" s="470"/>
      <c r="BO77" s="470"/>
      <c r="BP77" s="470"/>
      <c r="BQ77" s="470"/>
      <c r="BR77" s="470"/>
      <c r="BS77" s="470"/>
      <c r="BT77" s="470"/>
      <c r="BU77" s="470"/>
      <c r="BV77" s="470"/>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c r="DH77" s="470"/>
      <c r="DI77" s="470"/>
    </row>
    <row r="78" spans="1:113" ht="3" customHeight="1" x14ac:dyDescent="0.25">
      <c r="A78" s="3139"/>
      <c r="B78" s="3140"/>
      <c r="C78" s="475"/>
      <c r="D78" s="475"/>
      <c r="E78" s="475"/>
      <c r="F78" s="475"/>
      <c r="G78" s="475"/>
      <c r="H78" s="475"/>
      <c r="I78" s="348"/>
      <c r="J78" s="348"/>
      <c r="K78" s="348"/>
      <c r="L78" s="348"/>
      <c r="M78" s="348"/>
      <c r="N78" s="348"/>
      <c r="O78" s="348"/>
      <c r="P78" s="348"/>
      <c r="Q78" s="348"/>
      <c r="R78" s="348"/>
      <c r="S78" s="348"/>
      <c r="T78" s="348"/>
      <c r="U78" s="348"/>
      <c r="V78" s="348"/>
      <c r="W78" s="348"/>
      <c r="X78" s="348"/>
      <c r="Y78" s="348"/>
      <c r="Z78" s="348"/>
      <c r="AA78" s="348"/>
      <c r="AB78" s="348"/>
      <c r="AC78" s="348"/>
      <c r="AD78" s="348"/>
      <c r="AE78" s="348"/>
      <c r="AF78" s="348"/>
      <c r="AG78" s="348"/>
      <c r="AH78" s="348"/>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c r="BF78" s="470"/>
      <c r="BG78" s="470"/>
      <c r="BH78" s="470"/>
      <c r="BI78" s="470"/>
      <c r="BJ78" s="470"/>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0"/>
      <c r="CG78" s="470"/>
      <c r="CH78" s="470"/>
      <c r="CI78" s="470"/>
      <c r="CJ78" s="470"/>
      <c r="CK78" s="470"/>
      <c r="CL78" s="470"/>
      <c r="CM78" s="470"/>
      <c r="CN78" s="470"/>
      <c r="CO78" s="470"/>
      <c r="CP78" s="470"/>
      <c r="CQ78" s="470"/>
      <c r="CR78" s="470"/>
      <c r="CS78" s="470"/>
      <c r="CT78" s="470"/>
      <c r="CU78" s="470"/>
      <c r="CV78" s="470"/>
      <c r="CW78" s="470"/>
      <c r="CX78" s="470"/>
      <c r="CY78" s="470"/>
      <c r="CZ78" s="470"/>
      <c r="DA78" s="470"/>
      <c r="DB78" s="470"/>
      <c r="DC78" s="470"/>
      <c r="DD78" s="470"/>
      <c r="DE78" s="470"/>
      <c r="DF78" s="470"/>
      <c r="DG78" s="470"/>
      <c r="DH78" s="470"/>
      <c r="DI78" s="470"/>
    </row>
    <row r="79" spans="1:113" ht="3" customHeight="1" x14ac:dyDescent="0.25">
      <c r="A79" s="3139"/>
      <c r="B79" s="3140"/>
      <c r="C79" s="475"/>
      <c r="D79" s="475"/>
      <c r="E79" s="475"/>
      <c r="F79" s="475"/>
      <c r="G79" s="475"/>
      <c r="H79" s="475"/>
      <c r="I79" s="348"/>
      <c r="J79" s="348"/>
      <c r="K79" s="348"/>
      <c r="L79" s="348"/>
      <c r="M79" s="348"/>
      <c r="N79" s="348"/>
      <c r="O79" s="348"/>
      <c r="P79" s="348"/>
      <c r="Q79" s="348"/>
      <c r="R79" s="348"/>
      <c r="S79" s="348"/>
      <c r="T79" s="348"/>
      <c r="U79" s="348"/>
      <c r="V79" s="348"/>
      <c r="W79" s="348"/>
      <c r="X79" s="348"/>
      <c r="Y79" s="348"/>
      <c r="Z79" s="348"/>
      <c r="AA79" s="348"/>
      <c r="AB79" s="348"/>
      <c r="AC79" s="348"/>
      <c r="AD79" s="348"/>
      <c r="AE79" s="348"/>
      <c r="AF79" s="348"/>
      <c r="AG79" s="348"/>
      <c r="AH79" s="348"/>
      <c r="AI79" s="470"/>
      <c r="AJ79" s="470"/>
      <c r="AK79" s="470"/>
      <c r="AL79" s="470"/>
      <c r="AM79" s="470"/>
      <c r="AN79" s="470"/>
      <c r="AO79" s="470"/>
      <c r="AP79" s="470"/>
      <c r="AQ79" s="470"/>
      <c r="AR79" s="470"/>
      <c r="AS79" s="470"/>
      <c r="AT79" s="470"/>
      <c r="AU79" s="470"/>
      <c r="AV79" s="470"/>
      <c r="AW79" s="470"/>
      <c r="AX79" s="470"/>
      <c r="AY79" s="470"/>
      <c r="AZ79" s="470"/>
      <c r="BA79" s="470"/>
      <c r="BB79" s="470"/>
      <c r="BC79" s="470"/>
      <c r="BD79" s="470"/>
      <c r="BE79" s="470"/>
      <c r="BF79" s="470"/>
      <c r="BG79" s="470"/>
      <c r="BH79" s="470"/>
      <c r="BI79" s="470"/>
      <c r="BJ79" s="470"/>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70"/>
      <c r="CL79" s="470"/>
      <c r="CM79" s="470"/>
      <c r="CN79" s="470"/>
      <c r="CO79" s="470"/>
      <c r="CP79" s="470"/>
      <c r="CQ79" s="470"/>
      <c r="CR79" s="470"/>
      <c r="CS79" s="470"/>
      <c r="CT79" s="470"/>
      <c r="CU79" s="470"/>
      <c r="CV79" s="470"/>
      <c r="CW79" s="470"/>
      <c r="CX79" s="470"/>
      <c r="CY79" s="470"/>
      <c r="CZ79" s="470"/>
      <c r="DA79" s="470"/>
      <c r="DB79" s="470"/>
      <c r="DC79" s="470"/>
      <c r="DD79" s="470"/>
      <c r="DE79" s="470"/>
      <c r="DF79" s="470"/>
      <c r="DG79" s="470"/>
      <c r="DH79" s="470"/>
      <c r="DI79" s="470"/>
    </row>
    <row r="80" spans="1:113" ht="3" customHeight="1" x14ac:dyDescent="0.25">
      <c r="A80" s="3139"/>
      <c r="B80" s="3140"/>
      <c r="C80" s="475"/>
      <c r="D80" s="475"/>
      <c r="E80" s="475"/>
      <c r="F80" s="475"/>
      <c r="G80" s="475"/>
      <c r="H80" s="475"/>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70"/>
      <c r="CM80" s="470"/>
      <c r="CN80" s="470"/>
      <c r="CO80" s="470"/>
      <c r="CP80" s="470"/>
      <c r="CQ80" s="470"/>
      <c r="CR80" s="470"/>
      <c r="CS80" s="470"/>
      <c r="CT80" s="470"/>
      <c r="CU80" s="470"/>
      <c r="CV80" s="470"/>
      <c r="CW80" s="470"/>
      <c r="CX80" s="470"/>
      <c r="CY80" s="470"/>
      <c r="CZ80" s="470"/>
      <c r="DA80" s="470"/>
      <c r="DB80" s="470"/>
      <c r="DC80" s="470"/>
      <c r="DD80" s="470"/>
      <c r="DE80" s="470"/>
      <c r="DF80" s="470"/>
      <c r="DG80" s="470"/>
      <c r="DH80" s="470"/>
      <c r="DI80" s="470"/>
    </row>
    <row r="81" spans="1:113" ht="3" customHeight="1" x14ac:dyDescent="0.25">
      <c r="A81" s="3139"/>
      <c r="B81" s="3140"/>
      <c r="C81" s="475"/>
      <c r="D81" s="475"/>
      <c r="E81" s="475"/>
      <c r="F81" s="475"/>
      <c r="G81" s="475"/>
      <c r="H81" s="475"/>
      <c r="I81" s="470"/>
      <c r="J81" s="470"/>
      <c r="K81" s="470"/>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0"/>
      <c r="CN81" s="470"/>
      <c r="CO81" s="470"/>
      <c r="CP81" s="470"/>
      <c r="CQ81" s="470"/>
      <c r="CR81" s="470"/>
      <c r="CS81" s="470"/>
      <c r="CT81" s="470"/>
      <c r="CU81" s="470"/>
      <c r="CV81" s="470"/>
      <c r="CW81" s="470"/>
      <c r="CX81" s="470"/>
      <c r="CY81" s="470"/>
      <c r="CZ81" s="470"/>
      <c r="DA81" s="470"/>
      <c r="DB81" s="470"/>
      <c r="DC81" s="470"/>
      <c r="DD81" s="470"/>
      <c r="DE81" s="470"/>
      <c r="DF81" s="470"/>
      <c r="DG81" s="470"/>
      <c r="DH81" s="470"/>
      <c r="DI81" s="470"/>
    </row>
    <row r="82" spans="1:113" ht="3" customHeight="1" x14ac:dyDescent="0.25">
      <c r="A82" s="3139"/>
      <c r="B82" s="3140"/>
      <c r="C82" s="475"/>
      <c r="D82" s="475"/>
      <c r="E82" s="475"/>
      <c r="F82" s="475"/>
      <c r="G82" s="475"/>
      <c r="H82" s="475"/>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70"/>
      <c r="CM82" s="470"/>
      <c r="CN82" s="470"/>
      <c r="CO82" s="470"/>
      <c r="CP82" s="470"/>
      <c r="CQ82" s="470"/>
      <c r="CR82" s="470"/>
      <c r="CS82" s="470"/>
      <c r="CT82" s="470"/>
      <c r="CU82" s="470"/>
      <c r="CV82" s="470"/>
      <c r="CW82" s="470"/>
      <c r="CX82" s="470"/>
      <c r="CY82" s="470"/>
      <c r="CZ82" s="470"/>
      <c r="DA82" s="470"/>
      <c r="DB82" s="470"/>
      <c r="DC82" s="470"/>
      <c r="DD82" s="470"/>
      <c r="DE82" s="470"/>
      <c r="DF82" s="470"/>
      <c r="DG82" s="470"/>
      <c r="DH82" s="470"/>
      <c r="DI82" s="470"/>
    </row>
    <row r="83" spans="1:113" ht="3" customHeight="1" x14ac:dyDescent="0.25">
      <c r="A83" s="3139"/>
      <c r="B83" s="3140"/>
      <c r="C83" s="475"/>
      <c r="D83" s="475"/>
      <c r="E83" s="475"/>
      <c r="F83" s="475"/>
      <c r="G83" s="475"/>
      <c r="H83" s="475"/>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70"/>
      <c r="CM83" s="470"/>
      <c r="CN83" s="470"/>
      <c r="CO83" s="470"/>
      <c r="CP83" s="470"/>
      <c r="CQ83" s="470"/>
      <c r="CR83" s="470"/>
      <c r="CS83" s="470"/>
      <c r="CT83" s="470"/>
      <c r="CU83" s="470"/>
      <c r="CV83" s="470"/>
      <c r="CW83" s="470"/>
      <c r="CX83" s="470"/>
      <c r="CY83" s="470"/>
      <c r="CZ83" s="470"/>
      <c r="DA83" s="470"/>
      <c r="DB83" s="470"/>
      <c r="DC83" s="470"/>
      <c r="DD83" s="470"/>
      <c r="DE83" s="470"/>
      <c r="DF83" s="470"/>
      <c r="DG83" s="470"/>
      <c r="DH83" s="470"/>
      <c r="DI83" s="470"/>
    </row>
    <row r="84" spans="1:113" ht="3" customHeight="1" x14ac:dyDescent="0.25">
      <c r="A84" s="3139"/>
      <c r="B84" s="3140"/>
      <c r="C84" s="475"/>
      <c r="D84" s="475"/>
      <c r="E84" s="475"/>
      <c r="F84" s="475"/>
      <c r="G84" s="475"/>
      <c r="H84" s="475"/>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c r="CO84" s="470"/>
      <c r="CP84" s="470"/>
      <c r="CQ84" s="470"/>
      <c r="CR84" s="470"/>
      <c r="CS84" s="470"/>
      <c r="CT84" s="470"/>
      <c r="CU84" s="470"/>
      <c r="CV84" s="470"/>
      <c r="CW84" s="470"/>
      <c r="CX84" s="470"/>
      <c r="CY84" s="470"/>
      <c r="CZ84" s="91"/>
      <c r="DA84" s="91"/>
      <c r="DB84" s="91"/>
      <c r="DC84" s="91"/>
      <c r="DD84" s="91"/>
      <c r="DE84" s="91"/>
      <c r="DF84" s="91"/>
      <c r="DG84" s="91"/>
      <c r="DH84" s="91"/>
      <c r="DI84" s="91"/>
    </row>
    <row r="85" spans="1:113" ht="3" customHeight="1" x14ac:dyDescent="0.25">
      <c r="A85" s="3139"/>
      <c r="B85" s="3140"/>
      <c r="C85" s="475"/>
      <c r="D85" s="3142"/>
      <c r="E85" s="3142"/>
      <c r="F85" s="3142"/>
      <c r="G85" s="3142"/>
      <c r="H85" s="3142"/>
      <c r="I85" s="3142"/>
      <c r="J85" s="3142"/>
      <c r="K85" s="3142"/>
      <c r="L85" s="3142"/>
      <c r="M85" s="3142"/>
      <c r="N85" s="3142"/>
      <c r="O85" s="3142"/>
      <c r="P85" s="3142"/>
      <c r="Q85" s="3142"/>
      <c r="R85" s="3142"/>
      <c r="S85" s="3142"/>
      <c r="T85" s="3142"/>
      <c r="U85" s="3142"/>
      <c r="V85" s="3142"/>
      <c r="W85" s="3142"/>
      <c r="X85" s="3142"/>
      <c r="Y85" s="3142"/>
      <c r="Z85" s="3142"/>
      <c r="AA85" s="3142"/>
      <c r="AB85" s="3142"/>
      <c r="AC85" s="3142"/>
      <c r="AD85" s="3142"/>
      <c r="AE85" s="3142"/>
      <c r="AF85" s="3142"/>
      <c r="AG85" s="3143"/>
      <c r="AH85" s="3143"/>
      <c r="AI85" s="3143"/>
      <c r="AJ85" s="3143"/>
      <c r="AK85" s="3143"/>
      <c r="AL85" s="3143"/>
      <c r="AM85" s="3143"/>
      <c r="AN85" s="3143"/>
      <c r="AO85" s="3143"/>
      <c r="AP85" s="3149"/>
      <c r="AQ85" s="3141"/>
      <c r="AR85" s="3141"/>
      <c r="AS85" s="3141"/>
      <c r="AT85" s="3141"/>
      <c r="AU85" s="3141"/>
      <c r="AV85" s="3141"/>
      <c r="AW85" s="3141"/>
      <c r="AX85" s="3141"/>
      <c r="AY85" s="3141"/>
      <c r="AZ85" s="3149"/>
      <c r="BA85" s="3141"/>
      <c r="BB85" s="3141"/>
      <c r="BC85" s="3141"/>
      <c r="BD85" s="3141"/>
      <c r="BE85" s="3141"/>
      <c r="BF85" s="3141"/>
      <c r="BG85" s="3141"/>
      <c r="BH85" s="3141"/>
      <c r="BI85" s="3141"/>
      <c r="BJ85" s="3149"/>
      <c r="BK85" s="3141"/>
      <c r="BL85" s="3141"/>
      <c r="BM85" s="3141"/>
      <c r="BN85" s="3141"/>
      <c r="BO85" s="3141"/>
      <c r="BP85" s="3141"/>
      <c r="BQ85" s="3141"/>
      <c r="BR85" s="314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470"/>
      <c r="CR85" s="470"/>
      <c r="CS85" s="470"/>
      <c r="CT85" s="470"/>
      <c r="CU85" s="470"/>
      <c r="CV85" s="470"/>
      <c r="CW85" s="470"/>
      <c r="CX85" s="470"/>
      <c r="CY85" s="470"/>
      <c r="CZ85" s="91"/>
      <c r="DA85" s="91"/>
      <c r="DB85" s="91"/>
      <c r="DC85" s="91"/>
      <c r="DD85" s="91"/>
      <c r="DE85" s="91"/>
      <c r="DF85" s="91"/>
      <c r="DG85" s="91"/>
      <c r="DH85" s="91"/>
      <c r="DI85" s="91"/>
    </row>
    <row r="86" spans="1:113" ht="3" customHeight="1" x14ac:dyDescent="0.25">
      <c r="A86" s="3139"/>
      <c r="B86" s="3140"/>
      <c r="C86" s="475"/>
      <c r="D86" s="3142"/>
      <c r="E86" s="3142"/>
      <c r="F86" s="3142"/>
      <c r="G86" s="3142"/>
      <c r="H86" s="3142"/>
      <c r="I86" s="3142"/>
      <c r="J86" s="3142"/>
      <c r="K86" s="3142"/>
      <c r="L86" s="3142"/>
      <c r="M86" s="3142"/>
      <c r="N86" s="3142"/>
      <c r="O86" s="3142"/>
      <c r="P86" s="3142"/>
      <c r="Q86" s="3142"/>
      <c r="R86" s="3142"/>
      <c r="S86" s="3142"/>
      <c r="T86" s="3142"/>
      <c r="U86" s="3142"/>
      <c r="V86" s="3142"/>
      <c r="W86" s="3142"/>
      <c r="X86" s="3142"/>
      <c r="Y86" s="3142"/>
      <c r="Z86" s="3142"/>
      <c r="AA86" s="3142"/>
      <c r="AB86" s="3142"/>
      <c r="AC86" s="3142"/>
      <c r="AD86" s="3142"/>
      <c r="AE86" s="3142"/>
      <c r="AF86" s="3142"/>
      <c r="AG86" s="3143"/>
      <c r="AH86" s="3143"/>
      <c r="AI86" s="3143"/>
      <c r="AJ86" s="3143"/>
      <c r="AK86" s="3143"/>
      <c r="AL86" s="3143"/>
      <c r="AM86" s="3143"/>
      <c r="AN86" s="3143"/>
      <c r="AO86" s="3143"/>
      <c r="AP86" s="3141"/>
      <c r="AQ86" s="3141"/>
      <c r="AR86" s="3141"/>
      <c r="AS86" s="3141"/>
      <c r="AT86" s="3141"/>
      <c r="AU86" s="3141"/>
      <c r="AV86" s="3141"/>
      <c r="AW86" s="3141"/>
      <c r="AX86" s="3141"/>
      <c r="AY86" s="3141"/>
      <c r="AZ86" s="3141"/>
      <c r="BA86" s="3141"/>
      <c r="BB86" s="3141"/>
      <c r="BC86" s="3141"/>
      <c r="BD86" s="3141"/>
      <c r="BE86" s="3141"/>
      <c r="BF86" s="3141"/>
      <c r="BG86" s="3141"/>
      <c r="BH86" s="3141"/>
      <c r="BI86" s="3141"/>
      <c r="BJ86" s="3141"/>
      <c r="BK86" s="3141"/>
      <c r="BL86" s="3141"/>
      <c r="BM86" s="3141"/>
      <c r="BN86" s="3141"/>
      <c r="BO86" s="3141"/>
      <c r="BP86" s="3141"/>
      <c r="BQ86" s="3141"/>
      <c r="BR86" s="314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470"/>
      <c r="CR86" s="470"/>
      <c r="CS86" s="470"/>
      <c r="CT86" s="470"/>
      <c r="CU86" s="470"/>
      <c r="CV86" s="470"/>
      <c r="CW86" s="470"/>
      <c r="CX86" s="470"/>
      <c r="CY86" s="470"/>
      <c r="CZ86" s="91"/>
      <c r="DA86" s="91"/>
      <c r="DB86" s="91"/>
      <c r="DC86" s="91"/>
      <c r="DD86" s="91"/>
      <c r="DE86" s="91"/>
      <c r="DF86" s="91"/>
      <c r="DG86" s="91"/>
      <c r="DH86" s="91"/>
      <c r="DI86" s="91"/>
    </row>
    <row r="87" spans="1:113" ht="3" customHeight="1" x14ac:dyDescent="0.25">
      <c r="A87" s="3139"/>
      <c r="B87" s="3140"/>
      <c r="C87" s="475"/>
      <c r="D87" s="3142"/>
      <c r="E87" s="3142"/>
      <c r="F87" s="3142"/>
      <c r="G87" s="3142"/>
      <c r="H87" s="3142"/>
      <c r="I87" s="3142"/>
      <c r="J87" s="3142"/>
      <c r="K87" s="3142"/>
      <c r="L87" s="3142"/>
      <c r="M87" s="3142"/>
      <c r="N87" s="3142"/>
      <c r="O87" s="3142"/>
      <c r="P87" s="3142"/>
      <c r="Q87" s="3142"/>
      <c r="R87" s="3142"/>
      <c r="S87" s="3142"/>
      <c r="T87" s="3142"/>
      <c r="U87" s="3142"/>
      <c r="V87" s="3142"/>
      <c r="W87" s="3142"/>
      <c r="X87" s="3142"/>
      <c r="Y87" s="3142"/>
      <c r="Z87" s="3142"/>
      <c r="AA87" s="3142"/>
      <c r="AB87" s="3142"/>
      <c r="AC87" s="3142"/>
      <c r="AD87" s="3142"/>
      <c r="AE87" s="3142"/>
      <c r="AF87" s="3142"/>
      <c r="AG87" s="3143"/>
      <c r="AH87" s="3143"/>
      <c r="AI87" s="3143"/>
      <c r="AJ87" s="3143"/>
      <c r="AK87" s="3143"/>
      <c r="AL87" s="3143"/>
      <c r="AM87" s="3143"/>
      <c r="AN87" s="3143"/>
      <c r="AO87" s="3143"/>
      <c r="AP87" s="3141"/>
      <c r="AQ87" s="3141"/>
      <c r="AR87" s="3141"/>
      <c r="AS87" s="3141"/>
      <c r="AT87" s="3141"/>
      <c r="AU87" s="3141"/>
      <c r="AV87" s="3141"/>
      <c r="AW87" s="3141"/>
      <c r="AX87" s="3141"/>
      <c r="AY87" s="3141"/>
      <c r="AZ87" s="3141"/>
      <c r="BA87" s="3141"/>
      <c r="BB87" s="3141"/>
      <c r="BC87" s="3141"/>
      <c r="BD87" s="3141"/>
      <c r="BE87" s="3141"/>
      <c r="BF87" s="3141"/>
      <c r="BG87" s="3141"/>
      <c r="BH87" s="3141"/>
      <c r="BI87" s="3141"/>
      <c r="BJ87" s="3141"/>
      <c r="BK87" s="3141"/>
      <c r="BL87" s="3141"/>
      <c r="BM87" s="3141"/>
      <c r="BN87" s="3141"/>
      <c r="BO87" s="3141"/>
      <c r="BP87" s="3141"/>
      <c r="BQ87" s="3141"/>
      <c r="BR87" s="314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470"/>
      <c r="CR87" s="470"/>
      <c r="CS87" s="470"/>
      <c r="CT87" s="470"/>
      <c r="CU87" s="470"/>
      <c r="CV87" s="470"/>
      <c r="CW87" s="470"/>
      <c r="CX87" s="470"/>
      <c r="CY87" s="470"/>
      <c r="CZ87" s="91"/>
      <c r="DA87" s="91"/>
      <c r="DB87" s="91"/>
      <c r="DC87" s="91"/>
      <c r="DD87" s="91"/>
      <c r="DE87" s="91"/>
      <c r="DF87" s="91"/>
      <c r="DG87" s="91"/>
      <c r="DH87" s="91"/>
      <c r="DI87" s="91"/>
    </row>
    <row r="88" spans="1:113" ht="3" customHeight="1" x14ac:dyDescent="0.25">
      <c r="A88" s="3139"/>
      <c r="B88" s="3140"/>
      <c r="C88" s="475"/>
      <c r="D88" s="3142"/>
      <c r="E88" s="3142"/>
      <c r="F88" s="3142"/>
      <c r="G88" s="3142"/>
      <c r="H88" s="3142"/>
      <c r="I88" s="3142"/>
      <c r="J88" s="3142"/>
      <c r="K88" s="3142"/>
      <c r="L88" s="3142"/>
      <c r="M88" s="3142"/>
      <c r="N88" s="3142"/>
      <c r="O88" s="3142"/>
      <c r="P88" s="3142"/>
      <c r="Q88" s="3142"/>
      <c r="R88" s="3142"/>
      <c r="S88" s="3142"/>
      <c r="T88" s="3142"/>
      <c r="U88" s="3142"/>
      <c r="V88" s="3142"/>
      <c r="W88" s="3142"/>
      <c r="X88" s="3142"/>
      <c r="Y88" s="3142"/>
      <c r="Z88" s="3142"/>
      <c r="AA88" s="3142"/>
      <c r="AB88" s="3142"/>
      <c r="AC88" s="3142"/>
      <c r="AD88" s="3142"/>
      <c r="AE88" s="3142"/>
      <c r="AF88" s="3142"/>
      <c r="AG88" s="3143"/>
      <c r="AH88" s="3143"/>
      <c r="AI88" s="3143"/>
      <c r="AJ88" s="3143"/>
      <c r="AK88" s="3143"/>
      <c r="AL88" s="3143"/>
      <c r="AM88" s="3143"/>
      <c r="AN88" s="3143"/>
      <c r="AO88" s="3143"/>
      <c r="AP88" s="3141"/>
      <c r="AQ88" s="3141"/>
      <c r="AR88" s="3141"/>
      <c r="AS88" s="3141"/>
      <c r="AT88" s="3141"/>
      <c r="AU88" s="3141"/>
      <c r="AV88" s="3141"/>
      <c r="AW88" s="3141"/>
      <c r="AX88" s="3141"/>
      <c r="AY88" s="3141"/>
      <c r="AZ88" s="3141"/>
      <c r="BA88" s="3141"/>
      <c r="BB88" s="3141"/>
      <c r="BC88" s="3141"/>
      <c r="BD88" s="3141"/>
      <c r="BE88" s="3141"/>
      <c r="BF88" s="3141"/>
      <c r="BG88" s="3141"/>
      <c r="BH88" s="3141"/>
      <c r="BI88" s="3141"/>
      <c r="BJ88" s="3141"/>
      <c r="BK88" s="3141"/>
      <c r="BL88" s="3141"/>
      <c r="BM88" s="3141"/>
      <c r="BN88" s="3141"/>
      <c r="BO88" s="3141"/>
      <c r="BP88" s="3141"/>
      <c r="BQ88" s="3141"/>
      <c r="BR88" s="314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470"/>
      <c r="CR88" s="470"/>
      <c r="CS88" s="470"/>
      <c r="CT88" s="470"/>
      <c r="CU88" s="470"/>
      <c r="CV88" s="470"/>
      <c r="CW88" s="470"/>
      <c r="CX88" s="470"/>
      <c r="CY88" s="470"/>
      <c r="CZ88" s="470"/>
      <c r="DA88" s="470"/>
      <c r="DB88" s="470"/>
      <c r="DC88" s="3148"/>
      <c r="DD88" s="3148"/>
      <c r="DE88" s="3148"/>
      <c r="DF88" s="3148"/>
      <c r="DG88" s="3148"/>
      <c r="DH88" s="3148"/>
      <c r="DI88" s="3148"/>
    </row>
    <row r="89" spans="1:113" ht="3" customHeight="1" x14ac:dyDescent="0.25">
      <c r="A89" s="3139"/>
      <c r="B89" s="3140"/>
      <c r="C89" s="475"/>
      <c r="D89" s="3142"/>
      <c r="E89" s="3142"/>
      <c r="F89" s="3142"/>
      <c r="G89" s="3142"/>
      <c r="H89" s="3142"/>
      <c r="I89" s="3142"/>
      <c r="J89" s="3142"/>
      <c r="K89" s="3142"/>
      <c r="L89" s="3142"/>
      <c r="M89" s="3142"/>
      <c r="N89" s="3142"/>
      <c r="O89" s="3142"/>
      <c r="P89" s="3142"/>
      <c r="Q89" s="3142"/>
      <c r="R89" s="3142"/>
      <c r="S89" s="3142"/>
      <c r="T89" s="3142"/>
      <c r="U89" s="3142"/>
      <c r="V89" s="3142"/>
      <c r="W89" s="3142"/>
      <c r="X89" s="3142"/>
      <c r="Y89" s="3142"/>
      <c r="Z89" s="3142"/>
      <c r="AA89" s="3142"/>
      <c r="AB89" s="3142"/>
      <c r="AC89" s="3142"/>
      <c r="AD89" s="3142"/>
      <c r="AE89" s="3142"/>
      <c r="AF89" s="3142"/>
      <c r="AG89" s="3143"/>
      <c r="AH89" s="3143"/>
      <c r="AI89" s="3143"/>
      <c r="AJ89" s="3143"/>
      <c r="AK89" s="3143"/>
      <c r="AL89" s="3143"/>
      <c r="AM89" s="3143"/>
      <c r="AN89" s="3143"/>
      <c r="AO89" s="3143"/>
      <c r="AP89" s="3141"/>
      <c r="AQ89" s="3141"/>
      <c r="AR89" s="3141"/>
      <c r="AS89" s="3141"/>
      <c r="AT89" s="3141"/>
      <c r="AU89" s="3141"/>
      <c r="AV89" s="3141"/>
      <c r="AW89" s="3141"/>
      <c r="AX89" s="3141"/>
      <c r="AY89" s="3141"/>
      <c r="AZ89" s="3141"/>
      <c r="BA89" s="3141"/>
      <c r="BB89" s="3141"/>
      <c r="BC89" s="3141"/>
      <c r="BD89" s="3141"/>
      <c r="BE89" s="3141"/>
      <c r="BF89" s="3141"/>
      <c r="BG89" s="3141"/>
      <c r="BH89" s="3141"/>
      <c r="BI89" s="3141"/>
      <c r="BJ89" s="3141"/>
      <c r="BK89" s="3141"/>
      <c r="BL89" s="3141"/>
      <c r="BM89" s="3141"/>
      <c r="BN89" s="3141"/>
      <c r="BO89" s="3141"/>
      <c r="BP89" s="3141"/>
      <c r="BQ89" s="3141"/>
      <c r="BR89" s="314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470"/>
      <c r="CR89" s="470"/>
      <c r="CS89" s="470"/>
      <c r="CT89" s="470"/>
      <c r="CU89" s="470"/>
      <c r="CV89" s="470"/>
      <c r="CW89" s="470"/>
      <c r="CX89" s="470"/>
      <c r="CY89" s="470"/>
      <c r="CZ89" s="470"/>
      <c r="DA89" s="470"/>
      <c r="DB89" s="470"/>
      <c r="DC89" s="3148"/>
      <c r="DD89" s="3148"/>
      <c r="DE89" s="3148"/>
      <c r="DF89" s="3148"/>
      <c r="DG89" s="3148"/>
      <c r="DH89" s="3148"/>
      <c r="DI89" s="3148"/>
    </row>
    <row r="90" spans="1:113" ht="3" customHeight="1" x14ac:dyDescent="0.25">
      <c r="A90" s="3139"/>
      <c r="B90" s="3140"/>
      <c r="C90" s="475"/>
      <c r="D90" s="3147"/>
      <c r="E90" s="3142"/>
      <c r="F90" s="3142"/>
      <c r="G90" s="3142"/>
      <c r="H90" s="3142"/>
      <c r="I90" s="3142"/>
      <c r="J90" s="3142"/>
      <c r="K90" s="3142"/>
      <c r="L90" s="3142"/>
      <c r="M90" s="3142"/>
      <c r="N90" s="3142"/>
      <c r="O90" s="3142"/>
      <c r="P90" s="3142"/>
      <c r="Q90" s="3142"/>
      <c r="R90" s="3142"/>
      <c r="S90" s="3142"/>
      <c r="T90" s="3142"/>
      <c r="U90" s="3142"/>
      <c r="V90" s="3142"/>
      <c r="W90" s="3142"/>
      <c r="X90" s="3142"/>
      <c r="Y90" s="3142"/>
      <c r="Z90" s="3142"/>
      <c r="AA90" s="3142"/>
      <c r="AB90" s="3142"/>
      <c r="AC90" s="3142"/>
      <c r="AD90" s="3142"/>
      <c r="AE90" s="3142"/>
      <c r="AF90" s="3142"/>
      <c r="AG90" s="3141"/>
      <c r="AH90" s="3141"/>
      <c r="AI90" s="3141"/>
      <c r="AJ90" s="3141"/>
      <c r="AK90" s="3141"/>
      <c r="AL90" s="3141"/>
      <c r="AM90" s="3141"/>
      <c r="AN90" s="3141"/>
      <c r="AO90" s="3141"/>
      <c r="AP90" s="464"/>
      <c r="AQ90" s="464"/>
      <c r="AR90" s="464"/>
      <c r="AS90" s="464"/>
      <c r="AT90" s="464"/>
      <c r="AU90" s="464"/>
      <c r="AV90" s="464"/>
      <c r="AW90" s="464"/>
      <c r="AX90" s="464"/>
      <c r="AY90" s="464"/>
      <c r="AZ90" s="464"/>
      <c r="BA90" s="464"/>
      <c r="BB90" s="464"/>
      <c r="BC90" s="464"/>
      <c r="BD90" s="464"/>
      <c r="BE90" s="464"/>
      <c r="BF90" s="464"/>
      <c r="BG90" s="464"/>
      <c r="BH90" s="464"/>
      <c r="BI90" s="464"/>
      <c r="BJ90" s="3141"/>
      <c r="BK90" s="3141"/>
      <c r="BL90" s="3141"/>
      <c r="BM90" s="3141"/>
      <c r="BN90" s="3141"/>
      <c r="BO90" s="3141"/>
      <c r="BP90" s="3141"/>
      <c r="BQ90" s="3141"/>
      <c r="BR90" s="314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470"/>
      <c r="CR90" s="470"/>
      <c r="CS90" s="470"/>
      <c r="CT90" s="470"/>
      <c r="CU90" s="470"/>
      <c r="CV90" s="470"/>
      <c r="CW90" s="470"/>
      <c r="CX90" s="470"/>
      <c r="CY90" s="470"/>
      <c r="CZ90" s="470"/>
      <c r="DA90" s="470"/>
      <c r="DB90" s="470"/>
      <c r="DC90" s="3148"/>
      <c r="DD90" s="3148"/>
      <c r="DE90" s="3148"/>
      <c r="DF90" s="3148"/>
      <c r="DG90" s="3148"/>
      <c r="DH90" s="3148"/>
      <c r="DI90" s="3148"/>
    </row>
    <row r="91" spans="1:113" ht="3" customHeight="1" x14ac:dyDescent="0.25">
      <c r="A91" s="3139"/>
      <c r="B91" s="3140"/>
      <c r="C91" s="475"/>
      <c r="D91" s="3142"/>
      <c r="E91" s="3142"/>
      <c r="F91" s="3142"/>
      <c r="G91" s="3142"/>
      <c r="H91" s="3142"/>
      <c r="I91" s="3142"/>
      <c r="J91" s="3142"/>
      <c r="K91" s="3142"/>
      <c r="L91" s="3142"/>
      <c r="M91" s="3142"/>
      <c r="N91" s="3142"/>
      <c r="O91" s="3142"/>
      <c r="P91" s="3142"/>
      <c r="Q91" s="3142"/>
      <c r="R91" s="3142"/>
      <c r="S91" s="3142"/>
      <c r="T91" s="3142"/>
      <c r="U91" s="3142"/>
      <c r="V91" s="3142"/>
      <c r="W91" s="3142"/>
      <c r="X91" s="3142"/>
      <c r="Y91" s="3142"/>
      <c r="Z91" s="3142"/>
      <c r="AA91" s="3142"/>
      <c r="AB91" s="3142"/>
      <c r="AC91" s="3142"/>
      <c r="AD91" s="3142"/>
      <c r="AE91" s="3142"/>
      <c r="AF91" s="3142"/>
      <c r="AG91" s="3141"/>
      <c r="AH91" s="3141"/>
      <c r="AI91" s="3141"/>
      <c r="AJ91" s="3141"/>
      <c r="AK91" s="3141"/>
      <c r="AL91" s="3141"/>
      <c r="AM91" s="3141"/>
      <c r="AN91" s="3141"/>
      <c r="AO91" s="3141"/>
      <c r="AP91" s="464"/>
      <c r="AQ91" s="464"/>
      <c r="AR91" s="464"/>
      <c r="AS91" s="464"/>
      <c r="AT91" s="464"/>
      <c r="AU91" s="464"/>
      <c r="AV91" s="464"/>
      <c r="AW91" s="464"/>
      <c r="AX91" s="464"/>
      <c r="AY91" s="464"/>
      <c r="AZ91" s="464"/>
      <c r="BA91" s="464"/>
      <c r="BB91" s="464"/>
      <c r="BC91" s="464"/>
      <c r="BD91" s="464"/>
      <c r="BE91" s="464"/>
      <c r="BF91" s="464"/>
      <c r="BG91" s="464"/>
      <c r="BH91" s="464"/>
      <c r="BI91" s="464"/>
      <c r="BJ91" s="3141"/>
      <c r="BK91" s="3141"/>
      <c r="BL91" s="3141"/>
      <c r="BM91" s="3141"/>
      <c r="BN91" s="3141"/>
      <c r="BO91" s="3141"/>
      <c r="BP91" s="3141"/>
      <c r="BQ91" s="3141"/>
      <c r="BR91" s="314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470"/>
      <c r="CR91" s="470"/>
      <c r="CS91" s="470"/>
      <c r="CT91" s="470"/>
      <c r="CU91" s="470"/>
      <c r="CV91" s="470"/>
      <c r="CW91" s="470"/>
      <c r="CX91" s="470"/>
      <c r="CY91" s="470"/>
      <c r="CZ91" s="470"/>
      <c r="DA91" s="470"/>
      <c r="DB91" s="470"/>
      <c r="DC91" s="3148"/>
      <c r="DD91" s="3148"/>
      <c r="DE91" s="3148"/>
      <c r="DF91" s="3148"/>
      <c r="DG91" s="3148"/>
      <c r="DH91" s="3148"/>
      <c r="DI91" s="3148"/>
    </row>
    <row r="92" spans="1:113" ht="3" customHeight="1" x14ac:dyDescent="0.25">
      <c r="A92" s="3139"/>
      <c r="B92" s="3140"/>
      <c r="C92" s="475"/>
      <c r="D92" s="3142"/>
      <c r="E92" s="3142"/>
      <c r="F92" s="3142"/>
      <c r="G92" s="3142"/>
      <c r="H92" s="3142"/>
      <c r="I92" s="3142"/>
      <c r="J92" s="3142"/>
      <c r="K92" s="3142"/>
      <c r="L92" s="3142"/>
      <c r="M92" s="3142"/>
      <c r="N92" s="3142"/>
      <c r="O92" s="3142"/>
      <c r="P92" s="3142"/>
      <c r="Q92" s="3142"/>
      <c r="R92" s="3142"/>
      <c r="S92" s="3142"/>
      <c r="T92" s="3142"/>
      <c r="U92" s="3142"/>
      <c r="V92" s="3142"/>
      <c r="W92" s="3142"/>
      <c r="X92" s="3142"/>
      <c r="Y92" s="3142"/>
      <c r="Z92" s="3142"/>
      <c r="AA92" s="3142"/>
      <c r="AB92" s="3142"/>
      <c r="AC92" s="3142"/>
      <c r="AD92" s="3142"/>
      <c r="AE92" s="3142"/>
      <c r="AF92" s="3142"/>
      <c r="AG92" s="3141"/>
      <c r="AH92" s="3141"/>
      <c r="AI92" s="3141"/>
      <c r="AJ92" s="3141"/>
      <c r="AK92" s="3141"/>
      <c r="AL92" s="3141"/>
      <c r="AM92" s="3141"/>
      <c r="AN92" s="3141"/>
      <c r="AO92" s="3141"/>
      <c r="AP92" s="464"/>
      <c r="AQ92" s="464"/>
      <c r="AR92" s="464"/>
      <c r="AS92" s="464"/>
      <c r="AT92" s="464"/>
      <c r="AU92" s="464"/>
      <c r="AV92" s="464"/>
      <c r="AW92" s="464"/>
      <c r="AX92" s="464"/>
      <c r="AY92" s="464"/>
      <c r="AZ92" s="464"/>
      <c r="BA92" s="464"/>
      <c r="BB92" s="464"/>
      <c r="BC92" s="464"/>
      <c r="BD92" s="464"/>
      <c r="BE92" s="464"/>
      <c r="BF92" s="464"/>
      <c r="BG92" s="464"/>
      <c r="BH92" s="464"/>
      <c r="BI92" s="464"/>
      <c r="BJ92" s="3141"/>
      <c r="BK92" s="3141"/>
      <c r="BL92" s="3141"/>
      <c r="BM92" s="3141"/>
      <c r="BN92" s="3141"/>
      <c r="BO92" s="3141"/>
      <c r="BP92" s="3141"/>
      <c r="BQ92" s="3141"/>
      <c r="BR92" s="314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470"/>
      <c r="CR92" s="470"/>
      <c r="CS92" s="470"/>
      <c r="CT92" s="470"/>
      <c r="CU92" s="470"/>
      <c r="CV92" s="470"/>
      <c r="CW92" s="470"/>
      <c r="CX92" s="470"/>
      <c r="CY92" s="470"/>
      <c r="CZ92" s="470"/>
      <c r="DA92" s="470"/>
      <c r="DB92" s="470"/>
      <c r="DC92" s="3148"/>
      <c r="DD92" s="3148"/>
      <c r="DE92" s="3148"/>
      <c r="DF92" s="3148"/>
      <c r="DG92" s="3148"/>
      <c r="DH92" s="3148"/>
      <c r="DI92" s="3148"/>
    </row>
    <row r="93" spans="1:113" ht="3" customHeight="1" x14ac:dyDescent="0.25">
      <c r="A93" s="3139"/>
      <c r="B93" s="3140"/>
      <c r="C93" s="475"/>
      <c r="D93" s="3142"/>
      <c r="E93" s="3142"/>
      <c r="F93" s="3142"/>
      <c r="G93" s="3142"/>
      <c r="H93" s="3142"/>
      <c r="I93" s="3142"/>
      <c r="J93" s="3142"/>
      <c r="K93" s="3142"/>
      <c r="L93" s="3142"/>
      <c r="M93" s="3142"/>
      <c r="N93" s="3142"/>
      <c r="O93" s="3142"/>
      <c r="P93" s="3142"/>
      <c r="Q93" s="3142"/>
      <c r="R93" s="3142"/>
      <c r="S93" s="3142"/>
      <c r="T93" s="3142"/>
      <c r="U93" s="3142"/>
      <c r="V93" s="3142"/>
      <c r="W93" s="3142"/>
      <c r="X93" s="3142"/>
      <c r="Y93" s="3142"/>
      <c r="Z93" s="3142"/>
      <c r="AA93" s="3142"/>
      <c r="AB93" s="3142"/>
      <c r="AC93" s="3142"/>
      <c r="AD93" s="3142"/>
      <c r="AE93" s="3142"/>
      <c r="AF93" s="3142"/>
      <c r="AG93" s="3141"/>
      <c r="AH93" s="3141"/>
      <c r="AI93" s="3141"/>
      <c r="AJ93" s="3141"/>
      <c r="AK93" s="3141"/>
      <c r="AL93" s="3141"/>
      <c r="AM93" s="3141"/>
      <c r="AN93" s="3141"/>
      <c r="AO93" s="3141"/>
      <c r="AP93" s="464"/>
      <c r="AQ93" s="464"/>
      <c r="AR93" s="464"/>
      <c r="AS93" s="464"/>
      <c r="AT93" s="464"/>
      <c r="AU93" s="464"/>
      <c r="AV93" s="464"/>
      <c r="AW93" s="464"/>
      <c r="AX93" s="464"/>
      <c r="AY93" s="464"/>
      <c r="AZ93" s="464"/>
      <c r="BA93" s="464"/>
      <c r="BB93" s="464"/>
      <c r="BC93" s="464"/>
      <c r="BD93" s="464"/>
      <c r="BE93" s="464"/>
      <c r="BF93" s="464"/>
      <c r="BG93" s="464"/>
      <c r="BH93" s="464"/>
      <c r="BI93" s="464"/>
      <c r="BJ93" s="3141"/>
      <c r="BK93" s="3141"/>
      <c r="BL93" s="3141"/>
      <c r="BM93" s="3141"/>
      <c r="BN93" s="3141"/>
      <c r="BO93" s="3141"/>
      <c r="BP93" s="3141"/>
      <c r="BQ93" s="3141"/>
      <c r="BR93" s="314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470"/>
      <c r="CR93" s="470"/>
      <c r="CS93" s="470"/>
      <c r="CT93" s="470"/>
      <c r="CU93" s="470"/>
      <c r="CV93" s="470"/>
      <c r="CW93" s="470"/>
      <c r="CX93" s="470"/>
      <c r="CY93" s="470"/>
      <c r="CZ93" s="470"/>
      <c r="DA93" s="470"/>
      <c r="DB93" s="470"/>
      <c r="DC93" s="3148"/>
      <c r="DD93" s="3148"/>
      <c r="DE93" s="3148"/>
      <c r="DF93" s="3148"/>
      <c r="DG93" s="3148"/>
      <c r="DH93" s="3148"/>
      <c r="DI93" s="3148"/>
    </row>
    <row r="94" spans="1:113" ht="3" customHeight="1" x14ac:dyDescent="0.25">
      <c r="A94" s="3139"/>
      <c r="B94" s="3140"/>
      <c r="C94" s="475"/>
      <c r="D94" s="3142"/>
      <c r="E94" s="3142"/>
      <c r="F94" s="3142"/>
      <c r="G94" s="3142"/>
      <c r="H94" s="3142"/>
      <c r="I94" s="3142"/>
      <c r="J94" s="3142"/>
      <c r="K94" s="3142"/>
      <c r="L94" s="3142"/>
      <c r="M94" s="3142"/>
      <c r="N94" s="3142"/>
      <c r="O94" s="3142"/>
      <c r="P94" s="3142"/>
      <c r="Q94" s="3142"/>
      <c r="R94" s="3142"/>
      <c r="S94" s="3142"/>
      <c r="T94" s="3142"/>
      <c r="U94" s="3142"/>
      <c r="V94" s="3142"/>
      <c r="W94" s="3142"/>
      <c r="X94" s="3142"/>
      <c r="Y94" s="3142"/>
      <c r="Z94" s="3142"/>
      <c r="AA94" s="3142"/>
      <c r="AB94" s="3142"/>
      <c r="AC94" s="3142"/>
      <c r="AD94" s="3142"/>
      <c r="AE94" s="3142"/>
      <c r="AF94" s="3142"/>
      <c r="AG94" s="3141"/>
      <c r="AH94" s="3141"/>
      <c r="AI94" s="3141"/>
      <c r="AJ94" s="3141"/>
      <c r="AK94" s="3141"/>
      <c r="AL94" s="3141"/>
      <c r="AM94" s="3141"/>
      <c r="AN94" s="3141"/>
      <c r="AO94" s="3141"/>
      <c r="AP94" s="464"/>
      <c r="AQ94" s="464"/>
      <c r="AR94" s="464"/>
      <c r="AS94" s="464"/>
      <c r="AT94" s="464"/>
      <c r="AU94" s="464"/>
      <c r="AV94" s="464"/>
      <c r="AW94" s="464"/>
      <c r="AX94" s="464"/>
      <c r="AY94" s="464"/>
      <c r="AZ94" s="464"/>
      <c r="BA94" s="464"/>
      <c r="BB94" s="464"/>
      <c r="BC94" s="464"/>
      <c r="BD94" s="464"/>
      <c r="BE94" s="464"/>
      <c r="BF94" s="464"/>
      <c r="BG94" s="464"/>
      <c r="BH94" s="464"/>
      <c r="BI94" s="464"/>
      <c r="BJ94" s="3141"/>
      <c r="BK94" s="3141"/>
      <c r="BL94" s="3141"/>
      <c r="BM94" s="3141"/>
      <c r="BN94" s="3141"/>
      <c r="BO94" s="3141"/>
      <c r="BP94" s="3141"/>
      <c r="BQ94" s="3141"/>
      <c r="BR94" s="314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470"/>
      <c r="CR94" s="470"/>
      <c r="CS94" s="470"/>
      <c r="CT94" s="470"/>
      <c r="CU94" s="470"/>
      <c r="CV94" s="470"/>
      <c r="CW94" s="470"/>
      <c r="CX94" s="470"/>
      <c r="CY94" s="470"/>
      <c r="CZ94" s="470"/>
      <c r="DA94" s="470"/>
      <c r="DB94" s="470"/>
      <c r="DC94" s="3148"/>
      <c r="DD94" s="3148"/>
      <c r="DE94" s="3148"/>
      <c r="DF94" s="3148"/>
      <c r="DG94" s="3148"/>
      <c r="DH94" s="3148"/>
      <c r="DI94" s="3148"/>
    </row>
    <row r="95" spans="1:113" ht="3" customHeight="1" x14ac:dyDescent="0.25">
      <c r="A95" s="3139"/>
      <c r="B95" s="3140"/>
      <c r="C95" s="475"/>
      <c r="D95" s="3147"/>
      <c r="E95" s="3142"/>
      <c r="F95" s="3142"/>
      <c r="G95" s="3142"/>
      <c r="H95" s="3142"/>
      <c r="I95" s="3142"/>
      <c r="J95" s="3142"/>
      <c r="K95" s="3142"/>
      <c r="L95" s="3142"/>
      <c r="M95" s="3142"/>
      <c r="N95" s="3142"/>
      <c r="O95" s="3142"/>
      <c r="P95" s="3142"/>
      <c r="Q95" s="3142"/>
      <c r="R95" s="3142"/>
      <c r="S95" s="3142"/>
      <c r="T95" s="3142"/>
      <c r="U95" s="3142"/>
      <c r="V95" s="3142"/>
      <c r="W95" s="3142"/>
      <c r="X95" s="3142"/>
      <c r="Y95" s="3142"/>
      <c r="Z95" s="3142"/>
      <c r="AA95" s="3142"/>
      <c r="AB95" s="3142"/>
      <c r="AC95" s="3142"/>
      <c r="AD95" s="3142"/>
      <c r="AE95" s="3142"/>
      <c r="AF95" s="3142"/>
      <c r="AG95" s="3141"/>
      <c r="AH95" s="3141"/>
      <c r="AI95" s="3141"/>
      <c r="AJ95" s="3141"/>
      <c r="AK95" s="3141"/>
      <c r="AL95" s="3141"/>
      <c r="AM95" s="3141"/>
      <c r="AN95" s="3141"/>
      <c r="AO95" s="3141"/>
      <c r="AP95" s="464"/>
      <c r="AQ95" s="464"/>
      <c r="AR95" s="464"/>
      <c r="AS95" s="464"/>
      <c r="AT95" s="464"/>
      <c r="AU95" s="464"/>
      <c r="AV95" s="464"/>
      <c r="AW95" s="464"/>
      <c r="AX95" s="464"/>
      <c r="AY95" s="464"/>
      <c r="AZ95" s="464"/>
      <c r="BA95" s="464"/>
      <c r="BB95" s="464"/>
      <c r="BC95" s="464"/>
      <c r="BD95" s="464"/>
      <c r="BE95" s="464"/>
      <c r="BF95" s="464"/>
      <c r="BG95" s="464"/>
      <c r="BH95" s="464"/>
      <c r="BI95" s="464"/>
      <c r="BJ95" s="3141"/>
      <c r="BK95" s="3141"/>
      <c r="BL95" s="3141"/>
      <c r="BM95" s="3141"/>
      <c r="BN95" s="3141"/>
      <c r="BO95" s="3141"/>
      <c r="BP95" s="3141"/>
      <c r="BQ95" s="3141"/>
      <c r="BR95" s="314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470"/>
      <c r="CR95" s="470"/>
      <c r="CS95" s="470"/>
      <c r="CT95" s="470"/>
      <c r="CU95" s="470"/>
      <c r="CV95" s="470"/>
      <c r="CW95" s="470"/>
      <c r="CX95" s="470"/>
      <c r="CY95" s="470"/>
      <c r="CZ95" s="470"/>
      <c r="DA95" s="470"/>
      <c r="DB95" s="470"/>
      <c r="DC95" s="470"/>
      <c r="DD95" s="470"/>
      <c r="DE95" s="470"/>
      <c r="DF95" s="470"/>
      <c r="DG95" s="470"/>
      <c r="DH95" s="470"/>
      <c r="DI95" s="470"/>
    </row>
    <row r="96" spans="1:113" ht="3" customHeight="1" x14ac:dyDescent="0.25">
      <c r="A96" s="3139"/>
      <c r="B96" s="3140"/>
      <c r="C96" s="475"/>
      <c r="D96" s="3142"/>
      <c r="E96" s="3142"/>
      <c r="F96" s="3142"/>
      <c r="G96" s="3142"/>
      <c r="H96" s="3142"/>
      <c r="I96" s="3142"/>
      <c r="J96" s="3142"/>
      <c r="K96" s="3142"/>
      <c r="L96" s="3142"/>
      <c r="M96" s="3142"/>
      <c r="N96" s="3142"/>
      <c r="O96" s="3142"/>
      <c r="P96" s="3142"/>
      <c r="Q96" s="3142"/>
      <c r="R96" s="3142"/>
      <c r="S96" s="3142"/>
      <c r="T96" s="3142"/>
      <c r="U96" s="3142"/>
      <c r="V96" s="3142"/>
      <c r="W96" s="3142"/>
      <c r="X96" s="3142"/>
      <c r="Y96" s="3142"/>
      <c r="Z96" s="3142"/>
      <c r="AA96" s="3142"/>
      <c r="AB96" s="3142"/>
      <c r="AC96" s="3142"/>
      <c r="AD96" s="3142"/>
      <c r="AE96" s="3142"/>
      <c r="AF96" s="3142"/>
      <c r="AG96" s="3141"/>
      <c r="AH96" s="3141"/>
      <c r="AI96" s="3141"/>
      <c r="AJ96" s="3141"/>
      <c r="AK96" s="3141"/>
      <c r="AL96" s="3141"/>
      <c r="AM96" s="3141"/>
      <c r="AN96" s="3141"/>
      <c r="AO96" s="3141"/>
      <c r="AP96" s="464"/>
      <c r="AQ96" s="464"/>
      <c r="AR96" s="464"/>
      <c r="AS96" s="464"/>
      <c r="AT96" s="464"/>
      <c r="AU96" s="464"/>
      <c r="AV96" s="464"/>
      <c r="AW96" s="464"/>
      <c r="AX96" s="464"/>
      <c r="AY96" s="464"/>
      <c r="AZ96" s="464"/>
      <c r="BA96" s="464"/>
      <c r="BB96" s="464"/>
      <c r="BC96" s="464"/>
      <c r="BD96" s="464"/>
      <c r="BE96" s="464"/>
      <c r="BF96" s="464"/>
      <c r="BG96" s="464"/>
      <c r="BH96" s="464"/>
      <c r="BI96" s="464"/>
      <c r="BJ96" s="3141"/>
      <c r="BK96" s="3141"/>
      <c r="BL96" s="3141"/>
      <c r="BM96" s="3141"/>
      <c r="BN96" s="3141"/>
      <c r="BO96" s="3141"/>
      <c r="BP96" s="3141"/>
      <c r="BQ96" s="3141"/>
      <c r="BR96" s="314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470"/>
      <c r="CR96" s="470"/>
      <c r="CS96" s="470"/>
      <c r="CT96" s="470"/>
      <c r="CU96" s="470"/>
      <c r="CV96" s="470"/>
      <c r="CW96" s="470"/>
      <c r="CX96" s="470"/>
      <c r="CY96" s="470"/>
      <c r="CZ96" s="470"/>
      <c r="DA96" s="470"/>
      <c r="DB96" s="470"/>
      <c r="DC96" s="470"/>
      <c r="DD96" s="470"/>
      <c r="DE96" s="470"/>
      <c r="DF96" s="470"/>
      <c r="DG96" s="470"/>
      <c r="DH96" s="470"/>
      <c r="DI96" s="470"/>
    </row>
    <row r="97" spans="1:113" ht="3" customHeight="1" x14ac:dyDescent="0.25">
      <c r="A97" s="3139"/>
      <c r="B97" s="3140"/>
      <c r="C97" s="475"/>
      <c r="D97" s="3142"/>
      <c r="E97" s="3142"/>
      <c r="F97" s="3142"/>
      <c r="G97" s="3142"/>
      <c r="H97" s="3142"/>
      <c r="I97" s="3142"/>
      <c r="J97" s="3142"/>
      <c r="K97" s="3142"/>
      <c r="L97" s="3142"/>
      <c r="M97" s="3142"/>
      <c r="N97" s="3142"/>
      <c r="O97" s="3142"/>
      <c r="P97" s="3142"/>
      <c r="Q97" s="3142"/>
      <c r="R97" s="3142"/>
      <c r="S97" s="3142"/>
      <c r="T97" s="3142"/>
      <c r="U97" s="3142"/>
      <c r="V97" s="3142"/>
      <c r="W97" s="3142"/>
      <c r="X97" s="3142"/>
      <c r="Y97" s="3142"/>
      <c r="Z97" s="3142"/>
      <c r="AA97" s="3142"/>
      <c r="AB97" s="3142"/>
      <c r="AC97" s="3142"/>
      <c r="AD97" s="3142"/>
      <c r="AE97" s="3142"/>
      <c r="AF97" s="3142"/>
      <c r="AG97" s="3141"/>
      <c r="AH97" s="3141"/>
      <c r="AI97" s="3141"/>
      <c r="AJ97" s="3141"/>
      <c r="AK97" s="3141"/>
      <c r="AL97" s="3141"/>
      <c r="AM97" s="3141"/>
      <c r="AN97" s="3141"/>
      <c r="AO97" s="3141"/>
      <c r="AP97" s="464"/>
      <c r="AQ97" s="464"/>
      <c r="AR97" s="464"/>
      <c r="AS97" s="464"/>
      <c r="AT97" s="464"/>
      <c r="AU97" s="464"/>
      <c r="AV97" s="464"/>
      <c r="AW97" s="464"/>
      <c r="AX97" s="464"/>
      <c r="AY97" s="464"/>
      <c r="AZ97" s="464"/>
      <c r="BA97" s="464"/>
      <c r="BB97" s="464"/>
      <c r="BC97" s="464"/>
      <c r="BD97" s="464"/>
      <c r="BE97" s="464"/>
      <c r="BF97" s="464"/>
      <c r="BG97" s="464"/>
      <c r="BH97" s="464"/>
      <c r="BI97" s="464"/>
      <c r="BJ97" s="3141"/>
      <c r="BK97" s="3141"/>
      <c r="BL97" s="3141"/>
      <c r="BM97" s="3141"/>
      <c r="BN97" s="3141"/>
      <c r="BO97" s="3141"/>
      <c r="BP97" s="3141"/>
      <c r="BQ97" s="3141"/>
      <c r="BR97" s="314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470"/>
      <c r="CR97" s="470"/>
      <c r="CS97" s="470"/>
      <c r="CT97" s="470"/>
      <c r="CU97" s="470"/>
      <c r="CV97" s="470"/>
      <c r="CW97" s="470"/>
      <c r="CX97" s="470"/>
      <c r="CY97" s="470"/>
      <c r="CZ97" s="470"/>
      <c r="DA97" s="470"/>
      <c r="DB97" s="470"/>
      <c r="DC97" s="470"/>
      <c r="DD97" s="470"/>
      <c r="DE97" s="470"/>
      <c r="DF97" s="470"/>
      <c r="DG97" s="470"/>
      <c r="DH97" s="470"/>
      <c r="DI97" s="470"/>
    </row>
    <row r="98" spans="1:113" ht="3" customHeight="1" x14ac:dyDescent="0.25">
      <c r="A98" s="3139"/>
      <c r="B98" s="3140"/>
      <c r="C98" s="475"/>
      <c r="D98" s="3142"/>
      <c r="E98" s="3142"/>
      <c r="F98" s="3142"/>
      <c r="G98" s="3142"/>
      <c r="H98" s="3142"/>
      <c r="I98" s="3142"/>
      <c r="J98" s="3142"/>
      <c r="K98" s="3142"/>
      <c r="L98" s="3142"/>
      <c r="M98" s="3142"/>
      <c r="N98" s="3142"/>
      <c r="O98" s="3142"/>
      <c r="P98" s="3142"/>
      <c r="Q98" s="3142"/>
      <c r="R98" s="3142"/>
      <c r="S98" s="3142"/>
      <c r="T98" s="3142"/>
      <c r="U98" s="3142"/>
      <c r="V98" s="3142"/>
      <c r="W98" s="3142"/>
      <c r="X98" s="3142"/>
      <c r="Y98" s="3142"/>
      <c r="Z98" s="3142"/>
      <c r="AA98" s="3142"/>
      <c r="AB98" s="3142"/>
      <c r="AC98" s="3142"/>
      <c r="AD98" s="3142"/>
      <c r="AE98" s="3142"/>
      <c r="AF98" s="3142"/>
      <c r="AG98" s="3141"/>
      <c r="AH98" s="3141"/>
      <c r="AI98" s="3141"/>
      <c r="AJ98" s="3141"/>
      <c r="AK98" s="3141"/>
      <c r="AL98" s="3141"/>
      <c r="AM98" s="3141"/>
      <c r="AN98" s="3141"/>
      <c r="AO98" s="3141"/>
      <c r="AP98" s="464"/>
      <c r="AQ98" s="464"/>
      <c r="AR98" s="464"/>
      <c r="AS98" s="464"/>
      <c r="AT98" s="464"/>
      <c r="AU98" s="464"/>
      <c r="AV98" s="464"/>
      <c r="AW98" s="464"/>
      <c r="AX98" s="464"/>
      <c r="AY98" s="464"/>
      <c r="AZ98" s="464"/>
      <c r="BA98" s="464"/>
      <c r="BB98" s="464"/>
      <c r="BC98" s="464"/>
      <c r="BD98" s="464"/>
      <c r="BE98" s="464"/>
      <c r="BF98" s="464"/>
      <c r="BG98" s="464"/>
      <c r="BH98" s="464"/>
      <c r="BI98" s="464"/>
      <c r="BJ98" s="3141"/>
      <c r="BK98" s="3141"/>
      <c r="BL98" s="3141"/>
      <c r="BM98" s="3141"/>
      <c r="BN98" s="3141"/>
      <c r="BO98" s="3141"/>
      <c r="BP98" s="3141"/>
      <c r="BQ98" s="3141"/>
      <c r="BR98" s="314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470"/>
      <c r="CR98" s="470"/>
      <c r="CS98" s="470"/>
      <c r="CT98" s="470"/>
      <c r="CU98" s="470"/>
      <c r="CV98" s="470"/>
      <c r="CW98" s="470"/>
      <c r="CX98" s="470"/>
      <c r="CY98" s="470"/>
      <c r="CZ98" s="470"/>
      <c r="DA98" s="470"/>
      <c r="DB98" s="470"/>
      <c r="DC98" s="470"/>
      <c r="DD98" s="470"/>
      <c r="DE98" s="470"/>
      <c r="DF98" s="470"/>
      <c r="DG98" s="470"/>
      <c r="DH98" s="470"/>
      <c r="DI98" s="470"/>
    </row>
    <row r="99" spans="1:113" ht="3" customHeight="1" x14ac:dyDescent="0.25">
      <c r="A99" s="3139"/>
      <c r="B99" s="3140"/>
      <c r="C99" s="475"/>
      <c r="D99" s="3142"/>
      <c r="E99" s="3142"/>
      <c r="F99" s="3142"/>
      <c r="G99" s="3142"/>
      <c r="H99" s="3142"/>
      <c r="I99" s="3142"/>
      <c r="J99" s="3142"/>
      <c r="K99" s="3142"/>
      <c r="L99" s="3142"/>
      <c r="M99" s="3142"/>
      <c r="N99" s="3142"/>
      <c r="O99" s="3142"/>
      <c r="P99" s="3142"/>
      <c r="Q99" s="3142"/>
      <c r="R99" s="3142"/>
      <c r="S99" s="3142"/>
      <c r="T99" s="3142"/>
      <c r="U99" s="3142"/>
      <c r="V99" s="3142"/>
      <c r="W99" s="3142"/>
      <c r="X99" s="3142"/>
      <c r="Y99" s="3142"/>
      <c r="Z99" s="3142"/>
      <c r="AA99" s="3142"/>
      <c r="AB99" s="3142"/>
      <c r="AC99" s="3142"/>
      <c r="AD99" s="3142"/>
      <c r="AE99" s="3142"/>
      <c r="AF99" s="3142"/>
      <c r="AG99" s="3141"/>
      <c r="AH99" s="3141"/>
      <c r="AI99" s="3141"/>
      <c r="AJ99" s="3141"/>
      <c r="AK99" s="3141"/>
      <c r="AL99" s="3141"/>
      <c r="AM99" s="3141"/>
      <c r="AN99" s="3141"/>
      <c r="AO99" s="3141"/>
      <c r="AP99" s="464"/>
      <c r="AQ99" s="464"/>
      <c r="AR99" s="464"/>
      <c r="AS99" s="464"/>
      <c r="AT99" s="464"/>
      <c r="AU99" s="464"/>
      <c r="AV99" s="464"/>
      <c r="AW99" s="464"/>
      <c r="AX99" s="464"/>
      <c r="AY99" s="464"/>
      <c r="AZ99" s="464"/>
      <c r="BA99" s="464"/>
      <c r="BB99" s="464"/>
      <c r="BC99" s="464"/>
      <c r="BD99" s="464"/>
      <c r="BE99" s="464"/>
      <c r="BF99" s="464"/>
      <c r="BG99" s="464"/>
      <c r="BH99" s="464"/>
      <c r="BI99" s="464"/>
      <c r="BJ99" s="3141"/>
      <c r="BK99" s="3141"/>
      <c r="BL99" s="3141"/>
      <c r="BM99" s="3141"/>
      <c r="BN99" s="3141"/>
      <c r="BO99" s="3141"/>
      <c r="BP99" s="3141"/>
      <c r="BQ99" s="3141"/>
      <c r="BR99" s="314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470"/>
      <c r="CR99" s="470"/>
      <c r="CS99" s="470"/>
      <c r="CT99" s="470"/>
      <c r="CU99" s="470"/>
      <c r="CV99" s="470"/>
      <c r="CW99" s="470"/>
      <c r="CX99" s="470"/>
      <c r="CY99" s="470"/>
      <c r="CZ99" s="470"/>
      <c r="DA99" s="470"/>
      <c r="DB99" s="470"/>
      <c r="DC99" s="470"/>
      <c r="DD99" s="470"/>
      <c r="DE99" s="470"/>
      <c r="DF99" s="470"/>
      <c r="DG99" s="470"/>
      <c r="DH99" s="470"/>
      <c r="DI99" s="470"/>
    </row>
    <row r="100" spans="1:113" ht="3" customHeight="1" x14ac:dyDescent="0.25">
      <c r="A100" s="3139"/>
      <c r="B100" s="3140"/>
      <c r="C100" s="475"/>
      <c r="D100" s="3147"/>
      <c r="E100" s="3142"/>
      <c r="F100" s="3142"/>
      <c r="G100" s="3142"/>
      <c r="H100" s="3142"/>
      <c r="I100" s="3142"/>
      <c r="J100" s="3142"/>
      <c r="K100" s="3142"/>
      <c r="L100" s="3142"/>
      <c r="M100" s="3142"/>
      <c r="N100" s="3142"/>
      <c r="O100" s="3142"/>
      <c r="P100" s="3142"/>
      <c r="Q100" s="3142"/>
      <c r="R100" s="3142"/>
      <c r="S100" s="3142"/>
      <c r="T100" s="3142"/>
      <c r="U100" s="3142"/>
      <c r="V100" s="3142"/>
      <c r="W100" s="3142"/>
      <c r="X100" s="3142"/>
      <c r="Y100" s="3142"/>
      <c r="Z100" s="3142"/>
      <c r="AA100" s="3142"/>
      <c r="AB100" s="3142"/>
      <c r="AC100" s="3142"/>
      <c r="AD100" s="3142"/>
      <c r="AE100" s="3142"/>
      <c r="AF100" s="3142"/>
      <c r="AG100" s="3141"/>
      <c r="AH100" s="3141"/>
      <c r="AI100" s="3141"/>
      <c r="AJ100" s="3141"/>
      <c r="AK100" s="3141"/>
      <c r="AL100" s="3141"/>
      <c r="AM100" s="3141"/>
      <c r="AN100" s="3141"/>
      <c r="AO100" s="3141"/>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3141"/>
      <c r="BK100" s="3141"/>
      <c r="BL100" s="3141"/>
      <c r="BM100" s="3141"/>
      <c r="BN100" s="3141"/>
      <c r="BO100" s="3141"/>
      <c r="BP100" s="3141"/>
      <c r="BQ100" s="3141"/>
      <c r="BR100" s="314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470"/>
      <c r="CR100" s="470"/>
      <c r="CS100" s="470"/>
      <c r="CT100" s="470"/>
      <c r="CU100" s="470"/>
      <c r="CV100" s="470"/>
      <c r="CW100" s="470"/>
      <c r="CX100" s="470"/>
      <c r="CY100" s="470"/>
      <c r="CZ100" s="470"/>
      <c r="DA100" s="470"/>
      <c r="DB100" s="470"/>
      <c r="DC100" s="470"/>
      <c r="DD100" s="470"/>
      <c r="DE100" s="470"/>
      <c r="DF100" s="470"/>
      <c r="DG100" s="470"/>
      <c r="DH100" s="470"/>
      <c r="DI100" s="470"/>
    </row>
    <row r="101" spans="1:113" ht="3" customHeight="1" x14ac:dyDescent="0.25">
      <c r="A101" s="3139"/>
      <c r="B101" s="3140"/>
      <c r="C101" s="475"/>
      <c r="D101" s="3142"/>
      <c r="E101" s="3142"/>
      <c r="F101" s="3142"/>
      <c r="G101" s="3142"/>
      <c r="H101" s="3142"/>
      <c r="I101" s="3142"/>
      <c r="J101" s="3142"/>
      <c r="K101" s="3142"/>
      <c r="L101" s="3142"/>
      <c r="M101" s="3142"/>
      <c r="N101" s="3142"/>
      <c r="O101" s="3142"/>
      <c r="P101" s="3142"/>
      <c r="Q101" s="3142"/>
      <c r="R101" s="3142"/>
      <c r="S101" s="3142"/>
      <c r="T101" s="3142"/>
      <c r="U101" s="3142"/>
      <c r="V101" s="3142"/>
      <c r="W101" s="3142"/>
      <c r="X101" s="3142"/>
      <c r="Y101" s="3142"/>
      <c r="Z101" s="3142"/>
      <c r="AA101" s="3142"/>
      <c r="AB101" s="3142"/>
      <c r="AC101" s="3142"/>
      <c r="AD101" s="3142"/>
      <c r="AE101" s="3142"/>
      <c r="AF101" s="3142"/>
      <c r="AG101" s="3141"/>
      <c r="AH101" s="3141"/>
      <c r="AI101" s="3141"/>
      <c r="AJ101" s="3141"/>
      <c r="AK101" s="3141"/>
      <c r="AL101" s="3141"/>
      <c r="AM101" s="3141"/>
      <c r="AN101" s="3141"/>
      <c r="AO101" s="3141"/>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3141"/>
      <c r="BK101" s="3141"/>
      <c r="BL101" s="3141"/>
      <c r="BM101" s="3141"/>
      <c r="BN101" s="3141"/>
      <c r="BO101" s="3141"/>
      <c r="BP101" s="3141"/>
      <c r="BQ101" s="3141"/>
      <c r="BR101" s="314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470"/>
      <c r="CR101" s="470"/>
      <c r="CS101" s="470"/>
      <c r="CT101" s="470"/>
      <c r="CU101" s="470"/>
      <c r="CV101" s="470"/>
      <c r="CW101" s="470"/>
      <c r="CX101" s="470"/>
      <c r="CY101" s="470"/>
      <c r="CZ101" s="470"/>
      <c r="DA101" s="470"/>
      <c r="DB101" s="470"/>
      <c r="DC101" s="470"/>
      <c r="DD101" s="470"/>
      <c r="DE101" s="470"/>
      <c r="DF101" s="470"/>
      <c r="DG101" s="470"/>
      <c r="DH101" s="470"/>
      <c r="DI101" s="470"/>
    </row>
    <row r="102" spans="1:113" ht="3" customHeight="1" x14ac:dyDescent="0.25">
      <c r="A102" s="3139"/>
      <c r="B102" s="3140"/>
      <c r="C102" s="475"/>
      <c r="D102" s="3142"/>
      <c r="E102" s="3142"/>
      <c r="F102" s="3142"/>
      <c r="G102" s="3142"/>
      <c r="H102" s="3142"/>
      <c r="I102" s="3142"/>
      <c r="J102" s="3142"/>
      <c r="K102" s="3142"/>
      <c r="L102" s="3142"/>
      <c r="M102" s="3142"/>
      <c r="N102" s="3142"/>
      <c r="O102" s="3142"/>
      <c r="P102" s="3142"/>
      <c r="Q102" s="3142"/>
      <c r="R102" s="3142"/>
      <c r="S102" s="3142"/>
      <c r="T102" s="3142"/>
      <c r="U102" s="3142"/>
      <c r="V102" s="3142"/>
      <c r="W102" s="3142"/>
      <c r="X102" s="3142"/>
      <c r="Y102" s="3142"/>
      <c r="Z102" s="3142"/>
      <c r="AA102" s="3142"/>
      <c r="AB102" s="3142"/>
      <c r="AC102" s="3142"/>
      <c r="AD102" s="3142"/>
      <c r="AE102" s="3142"/>
      <c r="AF102" s="3142"/>
      <c r="AG102" s="3141"/>
      <c r="AH102" s="3141"/>
      <c r="AI102" s="3141"/>
      <c r="AJ102" s="3141"/>
      <c r="AK102" s="3141"/>
      <c r="AL102" s="3141"/>
      <c r="AM102" s="3141"/>
      <c r="AN102" s="3141"/>
      <c r="AO102" s="3141"/>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3141"/>
      <c r="BK102" s="3141"/>
      <c r="BL102" s="3141"/>
      <c r="BM102" s="3141"/>
      <c r="BN102" s="3141"/>
      <c r="BO102" s="3141"/>
      <c r="BP102" s="3141"/>
      <c r="BQ102" s="3141"/>
      <c r="BR102" s="314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470"/>
      <c r="CR102" s="470"/>
      <c r="CS102" s="470"/>
      <c r="CT102" s="470"/>
      <c r="CU102" s="470"/>
      <c r="CV102" s="470"/>
      <c r="CW102" s="470"/>
      <c r="CX102" s="470"/>
      <c r="CY102" s="470"/>
      <c r="CZ102" s="470"/>
      <c r="DA102" s="470"/>
      <c r="DB102" s="470"/>
      <c r="DC102" s="470"/>
      <c r="DD102" s="470"/>
      <c r="DE102" s="470"/>
      <c r="DF102" s="470"/>
      <c r="DG102" s="470"/>
      <c r="DH102" s="470"/>
      <c r="DI102" s="470"/>
    </row>
    <row r="103" spans="1:113" ht="3" customHeight="1" x14ac:dyDescent="0.25">
      <c r="A103" s="3139"/>
      <c r="B103" s="3140"/>
      <c r="C103" s="475"/>
      <c r="D103" s="3142"/>
      <c r="E103" s="3142"/>
      <c r="F103" s="3142"/>
      <c r="G103" s="3142"/>
      <c r="H103" s="3142"/>
      <c r="I103" s="3142"/>
      <c r="J103" s="3142"/>
      <c r="K103" s="3142"/>
      <c r="L103" s="3142"/>
      <c r="M103" s="3142"/>
      <c r="N103" s="3142"/>
      <c r="O103" s="3142"/>
      <c r="P103" s="3142"/>
      <c r="Q103" s="3142"/>
      <c r="R103" s="3142"/>
      <c r="S103" s="3142"/>
      <c r="T103" s="3142"/>
      <c r="U103" s="3142"/>
      <c r="V103" s="3142"/>
      <c r="W103" s="3142"/>
      <c r="X103" s="3142"/>
      <c r="Y103" s="3142"/>
      <c r="Z103" s="3142"/>
      <c r="AA103" s="3142"/>
      <c r="AB103" s="3142"/>
      <c r="AC103" s="3142"/>
      <c r="AD103" s="3142"/>
      <c r="AE103" s="3142"/>
      <c r="AF103" s="3142"/>
      <c r="AG103" s="3141"/>
      <c r="AH103" s="3141"/>
      <c r="AI103" s="3141"/>
      <c r="AJ103" s="3141"/>
      <c r="AK103" s="3141"/>
      <c r="AL103" s="3141"/>
      <c r="AM103" s="3141"/>
      <c r="AN103" s="3141"/>
      <c r="AO103" s="3141"/>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3141"/>
      <c r="BK103" s="3141"/>
      <c r="BL103" s="3141"/>
      <c r="BM103" s="3141"/>
      <c r="BN103" s="3141"/>
      <c r="BO103" s="3141"/>
      <c r="BP103" s="3141"/>
      <c r="BQ103" s="3141"/>
      <c r="BR103" s="314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470"/>
      <c r="CR103" s="470"/>
      <c r="CS103" s="470"/>
      <c r="CT103" s="470"/>
      <c r="CU103" s="470"/>
      <c r="CV103" s="470"/>
      <c r="CW103" s="470"/>
      <c r="CX103" s="470"/>
      <c r="CY103" s="470"/>
      <c r="CZ103" s="470"/>
      <c r="DA103" s="470"/>
      <c r="DB103" s="470"/>
      <c r="DC103" s="3146"/>
      <c r="DD103" s="3146"/>
      <c r="DE103" s="3146"/>
      <c r="DF103" s="3146"/>
      <c r="DG103" s="3146"/>
      <c r="DH103" s="3146"/>
      <c r="DI103" s="3146"/>
    </row>
    <row r="104" spans="1:113" ht="3" customHeight="1" x14ac:dyDescent="0.25">
      <c r="A104" s="3139"/>
      <c r="B104" s="3140"/>
      <c r="C104" s="475"/>
      <c r="D104" s="3142"/>
      <c r="E104" s="3142"/>
      <c r="F104" s="3142"/>
      <c r="G104" s="3142"/>
      <c r="H104" s="3142"/>
      <c r="I104" s="3142"/>
      <c r="J104" s="3142"/>
      <c r="K104" s="3142"/>
      <c r="L104" s="3142"/>
      <c r="M104" s="3142"/>
      <c r="N104" s="3142"/>
      <c r="O104" s="3142"/>
      <c r="P104" s="3142"/>
      <c r="Q104" s="3142"/>
      <c r="R104" s="3142"/>
      <c r="S104" s="3142"/>
      <c r="T104" s="3142"/>
      <c r="U104" s="3142"/>
      <c r="V104" s="3142"/>
      <c r="W104" s="3142"/>
      <c r="X104" s="3142"/>
      <c r="Y104" s="3142"/>
      <c r="Z104" s="3142"/>
      <c r="AA104" s="3142"/>
      <c r="AB104" s="3142"/>
      <c r="AC104" s="3142"/>
      <c r="AD104" s="3142"/>
      <c r="AE104" s="3142"/>
      <c r="AF104" s="3142"/>
      <c r="AG104" s="3141"/>
      <c r="AH104" s="3141"/>
      <c r="AI104" s="3141"/>
      <c r="AJ104" s="3141"/>
      <c r="AK104" s="3141"/>
      <c r="AL104" s="3141"/>
      <c r="AM104" s="3141"/>
      <c r="AN104" s="3141"/>
      <c r="AO104" s="3141"/>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3141"/>
      <c r="BK104" s="3141"/>
      <c r="BL104" s="3141"/>
      <c r="BM104" s="3141"/>
      <c r="BN104" s="3141"/>
      <c r="BO104" s="3141"/>
      <c r="BP104" s="3141"/>
      <c r="BQ104" s="3141"/>
      <c r="BR104" s="314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470"/>
      <c r="CR104" s="470"/>
      <c r="CS104" s="470"/>
      <c r="CT104" s="470"/>
      <c r="CU104" s="470"/>
      <c r="CV104" s="470"/>
      <c r="CW104" s="470"/>
      <c r="CX104" s="470"/>
      <c r="CY104" s="470"/>
      <c r="CZ104" s="470"/>
      <c r="DA104" s="470"/>
      <c r="DB104" s="470"/>
      <c r="DC104" s="3146"/>
      <c r="DD104" s="3146"/>
      <c r="DE104" s="3146"/>
      <c r="DF104" s="3146"/>
      <c r="DG104" s="3146"/>
      <c r="DH104" s="3146"/>
      <c r="DI104" s="3146"/>
    </row>
    <row r="105" spans="1:113" ht="3" customHeight="1" x14ac:dyDescent="0.25">
      <c r="A105" s="3139"/>
      <c r="B105" s="3140"/>
      <c r="C105" s="475"/>
      <c r="D105" s="3147"/>
      <c r="E105" s="3142"/>
      <c r="F105" s="3142"/>
      <c r="G105" s="3142"/>
      <c r="H105" s="3142"/>
      <c r="I105" s="3142"/>
      <c r="J105" s="3142"/>
      <c r="K105" s="3142"/>
      <c r="L105" s="3142"/>
      <c r="M105" s="3142"/>
      <c r="N105" s="3142"/>
      <c r="O105" s="3142"/>
      <c r="P105" s="3142"/>
      <c r="Q105" s="3142"/>
      <c r="R105" s="3142"/>
      <c r="S105" s="3142"/>
      <c r="T105" s="3142"/>
      <c r="U105" s="3142"/>
      <c r="V105" s="3142"/>
      <c r="W105" s="3142"/>
      <c r="X105" s="3142"/>
      <c r="Y105" s="3142"/>
      <c r="Z105" s="3142"/>
      <c r="AA105" s="3142"/>
      <c r="AB105" s="3142"/>
      <c r="AC105" s="3142"/>
      <c r="AD105" s="3142"/>
      <c r="AE105" s="3142"/>
      <c r="AF105" s="3142"/>
      <c r="AG105" s="3141"/>
      <c r="AH105" s="3141"/>
      <c r="AI105" s="3141"/>
      <c r="AJ105" s="3141"/>
      <c r="AK105" s="3141"/>
      <c r="AL105" s="3141"/>
      <c r="AM105" s="3141"/>
      <c r="AN105" s="3141"/>
      <c r="AO105" s="3141"/>
      <c r="AP105" s="465"/>
      <c r="AQ105" s="465"/>
      <c r="AR105" s="465"/>
      <c r="AS105" s="465"/>
      <c r="AT105" s="465"/>
      <c r="AU105" s="465"/>
      <c r="AV105" s="465"/>
      <c r="AW105" s="465"/>
      <c r="AX105" s="465"/>
      <c r="AY105" s="465"/>
      <c r="AZ105" s="465"/>
      <c r="BA105" s="465"/>
      <c r="BB105" s="465"/>
      <c r="BC105" s="465"/>
      <c r="BD105" s="465"/>
      <c r="BE105" s="465"/>
      <c r="BF105" s="465"/>
      <c r="BG105" s="465"/>
      <c r="BH105" s="465"/>
      <c r="BI105" s="465"/>
      <c r="BJ105" s="3141"/>
      <c r="BK105" s="3141"/>
      <c r="BL105" s="3141"/>
      <c r="BM105" s="3141"/>
      <c r="BN105" s="3141"/>
      <c r="BO105" s="3141"/>
      <c r="BP105" s="3141"/>
      <c r="BQ105" s="3141"/>
      <c r="BR105" s="3141"/>
      <c r="BS105" s="470"/>
      <c r="BT105" s="470"/>
      <c r="BU105" s="470"/>
      <c r="BV105" s="470"/>
      <c r="BW105" s="470"/>
      <c r="BX105" s="470"/>
      <c r="BY105" s="470"/>
      <c r="BZ105" s="470"/>
      <c r="CA105" s="470"/>
      <c r="CB105" s="470"/>
      <c r="CC105" s="470"/>
      <c r="CD105" s="470"/>
      <c r="CE105" s="470"/>
      <c r="CF105" s="470"/>
      <c r="CG105" s="470"/>
      <c r="CH105" s="470"/>
      <c r="CI105" s="470"/>
      <c r="CJ105" s="470"/>
      <c r="CK105" s="470"/>
      <c r="CL105" s="470"/>
      <c r="CM105" s="470"/>
      <c r="CN105" s="470"/>
      <c r="CO105" s="470"/>
      <c r="CP105" s="470"/>
      <c r="CQ105" s="470"/>
      <c r="CR105" s="470"/>
      <c r="CS105" s="470"/>
      <c r="CT105" s="470"/>
      <c r="CU105" s="470"/>
      <c r="CV105" s="470"/>
      <c r="CW105" s="470"/>
      <c r="CX105" s="470"/>
      <c r="CY105" s="470"/>
      <c r="CZ105" s="470"/>
      <c r="DA105" s="470"/>
      <c r="DB105" s="470"/>
      <c r="DC105" s="3146"/>
      <c r="DD105" s="3146"/>
      <c r="DE105" s="3146"/>
      <c r="DF105" s="3146"/>
      <c r="DG105" s="3146"/>
      <c r="DH105" s="3146"/>
      <c r="DI105" s="3146"/>
    </row>
    <row r="106" spans="1:113" ht="3" customHeight="1" x14ac:dyDescent="0.25">
      <c r="A106" s="3139"/>
      <c r="B106" s="3140"/>
      <c r="C106" s="475"/>
      <c r="D106" s="3142"/>
      <c r="E106" s="3142"/>
      <c r="F106" s="3142"/>
      <c r="G106" s="3142"/>
      <c r="H106" s="3142"/>
      <c r="I106" s="3142"/>
      <c r="J106" s="3142"/>
      <c r="K106" s="3142"/>
      <c r="L106" s="3142"/>
      <c r="M106" s="3142"/>
      <c r="N106" s="3142"/>
      <c r="O106" s="3142"/>
      <c r="P106" s="3142"/>
      <c r="Q106" s="3142"/>
      <c r="R106" s="3142"/>
      <c r="S106" s="3142"/>
      <c r="T106" s="3142"/>
      <c r="U106" s="3142"/>
      <c r="V106" s="3142"/>
      <c r="W106" s="3142"/>
      <c r="X106" s="3142"/>
      <c r="Y106" s="3142"/>
      <c r="Z106" s="3142"/>
      <c r="AA106" s="3142"/>
      <c r="AB106" s="3142"/>
      <c r="AC106" s="3142"/>
      <c r="AD106" s="3142"/>
      <c r="AE106" s="3142"/>
      <c r="AF106" s="3142"/>
      <c r="AG106" s="3141"/>
      <c r="AH106" s="3141"/>
      <c r="AI106" s="3141"/>
      <c r="AJ106" s="3141"/>
      <c r="AK106" s="3141"/>
      <c r="AL106" s="3141"/>
      <c r="AM106" s="3141"/>
      <c r="AN106" s="3141"/>
      <c r="AO106" s="3141"/>
      <c r="AP106" s="465"/>
      <c r="AQ106" s="465"/>
      <c r="AR106" s="465"/>
      <c r="AS106" s="465"/>
      <c r="AT106" s="465"/>
      <c r="AU106" s="465"/>
      <c r="AV106" s="465"/>
      <c r="AW106" s="465"/>
      <c r="AX106" s="465"/>
      <c r="AY106" s="465"/>
      <c r="AZ106" s="465"/>
      <c r="BA106" s="465"/>
      <c r="BB106" s="465"/>
      <c r="BC106" s="465"/>
      <c r="BD106" s="465"/>
      <c r="BE106" s="465"/>
      <c r="BF106" s="465"/>
      <c r="BG106" s="465"/>
      <c r="BH106" s="465"/>
      <c r="BI106" s="465"/>
      <c r="BJ106" s="3141"/>
      <c r="BK106" s="3141"/>
      <c r="BL106" s="3141"/>
      <c r="BM106" s="3141"/>
      <c r="BN106" s="3141"/>
      <c r="BO106" s="3141"/>
      <c r="BP106" s="3141"/>
      <c r="BQ106" s="3141"/>
      <c r="BR106" s="3141"/>
      <c r="BS106" s="470"/>
      <c r="BT106" s="470"/>
      <c r="BU106" s="470"/>
      <c r="BV106" s="470"/>
      <c r="BW106" s="470"/>
      <c r="BX106" s="470"/>
      <c r="BY106" s="470"/>
      <c r="BZ106" s="470"/>
      <c r="CA106" s="470"/>
      <c r="CB106" s="470"/>
      <c r="CC106" s="470"/>
      <c r="CD106" s="470"/>
      <c r="CE106" s="470"/>
      <c r="CF106" s="470"/>
      <c r="CG106" s="470"/>
      <c r="CH106" s="470"/>
      <c r="CI106" s="470"/>
      <c r="CJ106" s="470"/>
      <c r="CK106" s="470"/>
      <c r="CL106" s="470"/>
      <c r="CM106" s="470"/>
      <c r="CN106" s="470"/>
      <c r="CO106" s="470"/>
      <c r="CP106" s="470"/>
      <c r="CQ106" s="470"/>
      <c r="CR106" s="470"/>
      <c r="CS106" s="470"/>
      <c r="CT106" s="470"/>
      <c r="CU106" s="470"/>
      <c r="CV106" s="470"/>
      <c r="CW106" s="470"/>
      <c r="CX106" s="470"/>
      <c r="CY106" s="470"/>
      <c r="CZ106" s="470"/>
      <c r="DA106" s="470"/>
      <c r="DB106" s="470"/>
      <c r="DC106" s="3146"/>
      <c r="DD106" s="3146"/>
      <c r="DE106" s="3146"/>
      <c r="DF106" s="3146"/>
      <c r="DG106" s="3146"/>
      <c r="DH106" s="3146"/>
      <c r="DI106" s="3146"/>
    </row>
    <row r="107" spans="1:113" ht="3" customHeight="1" x14ac:dyDescent="0.25">
      <c r="A107" s="3139"/>
      <c r="B107" s="3140"/>
      <c r="C107" s="475"/>
      <c r="D107" s="3142"/>
      <c r="E107" s="3142"/>
      <c r="F107" s="3142"/>
      <c r="G107" s="3142"/>
      <c r="H107" s="3142"/>
      <c r="I107" s="3142"/>
      <c r="J107" s="3142"/>
      <c r="K107" s="3142"/>
      <c r="L107" s="3142"/>
      <c r="M107" s="3142"/>
      <c r="N107" s="3142"/>
      <c r="O107" s="3142"/>
      <c r="P107" s="3142"/>
      <c r="Q107" s="3142"/>
      <c r="R107" s="3142"/>
      <c r="S107" s="3142"/>
      <c r="T107" s="3142"/>
      <c r="U107" s="3142"/>
      <c r="V107" s="3142"/>
      <c r="W107" s="3142"/>
      <c r="X107" s="3142"/>
      <c r="Y107" s="3142"/>
      <c r="Z107" s="3142"/>
      <c r="AA107" s="3142"/>
      <c r="AB107" s="3142"/>
      <c r="AC107" s="3142"/>
      <c r="AD107" s="3142"/>
      <c r="AE107" s="3142"/>
      <c r="AF107" s="3142"/>
      <c r="AG107" s="3141"/>
      <c r="AH107" s="3141"/>
      <c r="AI107" s="3141"/>
      <c r="AJ107" s="3141"/>
      <c r="AK107" s="3141"/>
      <c r="AL107" s="3141"/>
      <c r="AM107" s="3141"/>
      <c r="AN107" s="3141"/>
      <c r="AO107" s="3141"/>
      <c r="AP107" s="465"/>
      <c r="AQ107" s="465"/>
      <c r="AR107" s="465"/>
      <c r="AS107" s="465"/>
      <c r="AT107" s="465"/>
      <c r="AU107" s="465"/>
      <c r="AV107" s="465"/>
      <c r="AW107" s="465"/>
      <c r="AX107" s="465"/>
      <c r="AY107" s="465"/>
      <c r="AZ107" s="465"/>
      <c r="BA107" s="465"/>
      <c r="BB107" s="465"/>
      <c r="BC107" s="465"/>
      <c r="BD107" s="465"/>
      <c r="BE107" s="465"/>
      <c r="BF107" s="465"/>
      <c r="BG107" s="465"/>
      <c r="BH107" s="465"/>
      <c r="BI107" s="465"/>
      <c r="BJ107" s="3141"/>
      <c r="BK107" s="3141"/>
      <c r="BL107" s="3141"/>
      <c r="BM107" s="3141"/>
      <c r="BN107" s="3141"/>
      <c r="BO107" s="3141"/>
      <c r="BP107" s="3141"/>
      <c r="BQ107" s="3141"/>
      <c r="BR107" s="3141"/>
      <c r="BS107" s="470"/>
      <c r="BT107" s="470"/>
      <c r="BU107" s="470"/>
      <c r="BV107" s="470"/>
      <c r="BW107" s="470"/>
      <c r="BX107" s="470"/>
      <c r="BY107" s="470"/>
      <c r="BZ107" s="470"/>
      <c r="CA107" s="470"/>
      <c r="CB107" s="470"/>
      <c r="CC107" s="470"/>
      <c r="CD107" s="470"/>
      <c r="CE107" s="470"/>
      <c r="CF107" s="470"/>
      <c r="CG107" s="470"/>
      <c r="CH107" s="470"/>
      <c r="CI107" s="470"/>
      <c r="CJ107" s="470"/>
      <c r="CK107" s="470"/>
      <c r="CL107" s="470"/>
      <c r="CM107" s="470"/>
      <c r="CN107" s="470"/>
      <c r="CO107" s="470"/>
      <c r="CP107" s="470"/>
      <c r="CQ107" s="470"/>
      <c r="CR107" s="470"/>
      <c r="CS107" s="470"/>
      <c r="CT107" s="470"/>
      <c r="CU107" s="470"/>
      <c r="CV107" s="470"/>
      <c r="CW107" s="470"/>
      <c r="CX107" s="470"/>
      <c r="CY107" s="470"/>
      <c r="CZ107" s="470"/>
      <c r="DA107" s="470"/>
      <c r="DB107" s="470"/>
      <c r="DC107" s="470"/>
      <c r="DD107" s="470"/>
      <c r="DE107" s="470"/>
      <c r="DF107" s="470"/>
      <c r="DG107" s="470"/>
      <c r="DH107" s="470"/>
      <c r="DI107" s="470"/>
    </row>
    <row r="108" spans="1:113" ht="3" customHeight="1" x14ac:dyDescent="0.25">
      <c r="A108" s="3139"/>
      <c r="B108" s="3140"/>
      <c r="C108" s="475"/>
      <c r="D108" s="3142"/>
      <c r="E108" s="3142"/>
      <c r="F108" s="3142"/>
      <c r="G108" s="3142"/>
      <c r="H108" s="3142"/>
      <c r="I108" s="3142"/>
      <c r="J108" s="3142"/>
      <c r="K108" s="3142"/>
      <c r="L108" s="3142"/>
      <c r="M108" s="3142"/>
      <c r="N108" s="3142"/>
      <c r="O108" s="3142"/>
      <c r="P108" s="3142"/>
      <c r="Q108" s="3142"/>
      <c r="R108" s="3142"/>
      <c r="S108" s="3142"/>
      <c r="T108" s="3142"/>
      <c r="U108" s="3142"/>
      <c r="V108" s="3142"/>
      <c r="W108" s="3142"/>
      <c r="X108" s="3142"/>
      <c r="Y108" s="3142"/>
      <c r="Z108" s="3142"/>
      <c r="AA108" s="3142"/>
      <c r="AB108" s="3142"/>
      <c r="AC108" s="3142"/>
      <c r="AD108" s="3142"/>
      <c r="AE108" s="3142"/>
      <c r="AF108" s="3142"/>
      <c r="AG108" s="3141"/>
      <c r="AH108" s="3141"/>
      <c r="AI108" s="3141"/>
      <c r="AJ108" s="3141"/>
      <c r="AK108" s="3141"/>
      <c r="AL108" s="3141"/>
      <c r="AM108" s="3141"/>
      <c r="AN108" s="3141"/>
      <c r="AO108" s="3141"/>
      <c r="AP108" s="465"/>
      <c r="AQ108" s="465"/>
      <c r="AR108" s="465"/>
      <c r="AS108" s="465"/>
      <c r="AT108" s="465"/>
      <c r="AU108" s="465"/>
      <c r="AV108" s="465"/>
      <c r="AW108" s="465"/>
      <c r="AX108" s="465"/>
      <c r="AY108" s="465"/>
      <c r="AZ108" s="465"/>
      <c r="BA108" s="465"/>
      <c r="BB108" s="465"/>
      <c r="BC108" s="465"/>
      <c r="BD108" s="465"/>
      <c r="BE108" s="465"/>
      <c r="BF108" s="465"/>
      <c r="BG108" s="465"/>
      <c r="BH108" s="465"/>
      <c r="BI108" s="465"/>
      <c r="BJ108" s="3141"/>
      <c r="BK108" s="3141"/>
      <c r="BL108" s="3141"/>
      <c r="BM108" s="3141"/>
      <c r="BN108" s="3141"/>
      <c r="BO108" s="3141"/>
      <c r="BP108" s="3141"/>
      <c r="BQ108" s="3141"/>
      <c r="BR108" s="3141"/>
      <c r="BS108" s="470"/>
      <c r="BT108" s="470"/>
      <c r="BU108" s="470"/>
      <c r="BV108" s="470"/>
      <c r="BW108" s="470"/>
      <c r="BX108" s="470"/>
      <c r="BY108" s="470"/>
      <c r="BZ108" s="470"/>
      <c r="CA108" s="470"/>
      <c r="CB108" s="470"/>
      <c r="CC108" s="470"/>
      <c r="CD108" s="470"/>
      <c r="CE108" s="470"/>
      <c r="CF108" s="470"/>
      <c r="CG108" s="470"/>
      <c r="CH108" s="470"/>
      <c r="CI108" s="470"/>
      <c r="CJ108" s="470"/>
      <c r="CK108" s="470"/>
      <c r="CL108" s="470"/>
      <c r="CM108" s="470"/>
      <c r="CN108" s="470"/>
      <c r="CO108" s="470"/>
      <c r="CP108" s="470"/>
      <c r="CQ108" s="470"/>
      <c r="CR108" s="470"/>
      <c r="CS108" s="470"/>
      <c r="CT108" s="470"/>
      <c r="CU108" s="470"/>
      <c r="CV108" s="470"/>
      <c r="CW108" s="470"/>
      <c r="CX108" s="470"/>
      <c r="CY108" s="470"/>
      <c r="CZ108" s="470"/>
      <c r="DA108" s="470"/>
      <c r="DB108" s="470"/>
      <c r="DC108" s="470"/>
      <c r="DD108" s="470"/>
      <c r="DE108" s="470"/>
      <c r="DF108" s="470"/>
      <c r="DG108" s="470"/>
      <c r="DH108" s="470"/>
      <c r="DI108" s="470"/>
    </row>
    <row r="109" spans="1:113" ht="3" customHeight="1" x14ac:dyDescent="0.25">
      <c r="A109" s="3139"/>
      <c r="B109" s="3140"/>
      <c r="C109" s="475"/>
      <c r="D109" s="3142"/>
      <c r="E109" s="3142"/>
      <c r="F109" s="3142"/>
      <c r="G109" s="3142"/>
      <c r="H109" s="3142"/>
      <c r="I109" s="3142"/>
      <c r="J109" s="3142"/>
      <c r="K109" s="3142"/>
      <c r="L109" s="3142"/>
      <c r="M109" s="3142"/>
      <c r="N109" s="3142"/>
      <c r="O109" s="3142"/>
      <c r="P109" s="3142"/>
      <c r="Q109" s="3142"/>
      <c r="R109" s="3142"/>
      <c r="S109" s="3142"/>
      <c r="T109" s="3142"/>
      <c r="U109" s="3142"/>
      <c r="V109" s="3142"/>
      <c r="W109" s="3142"/>
      <c r="X109" s="3142"/>
      <c r="Y109" s="3142"/>
      <c r="Z109" s="3142"/>
      <c r="AA109" s="3142"/>
      <c r="AB109" s="3142"/>
      <c r="AC109" s="3142"/>
      <c r="AD109" s="3142"/>
      <c r="AE109" s="3142"/>
      <c r="AF109" s="3142"/>
      <c r="AG109" s="3141"/>
      <c r="AH109" s="3141"/>
      <c r="AI109" s="3141"/>
      <c r="AJ109" s="3141"/>
      <c r="AK109" s="3141"/>
      <c r="AL109" s="3141"/>
      <c r="AM109" s="3141"/>
      <c r="AN109" s="3141"/>
      <c r="AO109" s="3141"/>
      <c r="AP109" s="465"/>
      <c r="AQ109" s="465"/>
      <c r="AR109" s="465"/>
      <c r="AS109" s="465"/>
      <c r="AT109" s="465"/>
      <c r="AU109" s="465"/>
      <c r="AV109" s="465"/>
      <c r="AW109" s="465"/>
      <c r="AX109" s="465"/>
      <c r="AY109" s="465"/>
      <c r="AZ109" s="465"/>
      <c r="BA109" s="465"/>
      <c r="BB109" s="465"/>
      <c r="BC109" s="465"/>
      <c r="BD109" s="465"/>
      <c r="BE109" s="465"/>
      <c r="BF109" s="465"/>
      <c r="BG109" s="465"/>
      <c r="BH109" s="465"/>
      <c r="BI109" s="465"/>
      <c r="BJ109" s="3141"/>
      <c r="BK109" s="3141"/>
      <c r="BL109" s="3141"/>
      <c r="BM109" s="3141"/>
      <c r="BN109" s="3141"/>
      <c r="BO109" s="3141"/>
      <c r="BP109" s="3141"/>
      <c r="BQ109" s="3141"/>
      <c r="BR109" s="3141"/>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row>
    <row r="110" spans="1:113" ht="3" customHeight="1" x14ac:dyDescent="0.25">
      <c r="A110" s="3139"/>
      <c r="B110" s="3140"/>
      <c r="C110" s="475"/>
      <c r="D110" s="475"/>
      <c r="E110" s="475"/>
      <c r="F110" s="475"/>
      <c r="G110" s="475"/>
      <c r="H110" s="475"/>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70"/>
      <c r="CJ110" s="470"/>
      <c r="CK110" s="470"/>
      <c r="CL110" s="470"/>
      <c r="CM110" s="470"/>
      <c r="CN110" s="470"/>
      <c r="CO110" s="470"/>
      <c r="CP110" s="470"/>
      <c r="CQ110" s="470"/>
      <c r="CR110" s="470"/>
      <c r="CS110" s="470"/>
      <c r="CT110" s="470"/>
      <c r="CU110" s="470"/>
      <c r="CV110" s="470"/>
      <c r="CW110" s="470"/>
      <c r="CX110" s="470"/>
      <c r="CY110" s="470"/>
      <c r="CZ110" s="470"/>
      <c r="DA110" s="470"/>
      <c r="DB110" s="470"/>
      <c r="DC110" s="470"/>
      <c r="DD110" s="470"/>
      <c r="DE110" s="470"/>
      <c r="DF110" s="470"/>
      <c r="DG110" s="470"/>
      <c r="DH110" s="470"/>
      <c r="DI110" s="470"/>
    </row>
    <row r="111" spans="1:113" ht="3" customHeight="1" x14ac:dyDescent="0.25">
      <c r="A111" s="3139"/>
      <c r="B111" s="3140"/>
      <c r="C111" s="475"/>
      <c r="D111" s="475"/>
      <c r="E111" s="475"/>
      <c r="F111" s="475"/>
      <c r="G111" s="475"/>
      <c r="H111" s="475"/>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70"/>
      <c r="CJ111" s="470"/>
      <c r="CK111" s="470"/>
      <c r="CL111" s="470"/>
      <c r="CM111" s="470"/>
      <c r="CN111" s="470"/>
      <c r="CO111" s="470"/>
      <c r="CP111" s="470"/>
      <c r="CQ111" s="470"/>
      <c r="CR111" s="470"/>
      <c r="CS111" s="470"/>
      <c r="CT111" s="470"/>
      <c r="CU111" s="470"/>
      <c r="CV111" s="470"/>
      <c r="CW111" s="470"/>
      <c r="CX111" s="470"/>
      <c r="CY111" s="470"/>
      <c r="CZ111" s="470"/>
      <c r="DA111" s="470"/>
      <c r="DB111" s="470"/>
      <c r="DC111" s="470"/>
      <c r="DD111" s="470"/>
      <c r="DE111" s="470"/>
      <c r="DF111" s="470"/>
      <c r="DG111" s="470"/>
      <c r="DH111" s="470"/>
      <c r="DI111" s="470"/>
    </row>
    <row r="112" spans="1:113" ht="3" customHeight="1" x14ac:dyDescent="0.25">
      <c r="A112" s="3139"/>
      <c r="B112" s="3140"/>
      <c r="C112" s="475"/>
      <c r="D112" s="475"/>
      <c r="E112" s="475"/>
      <c r="F112" s="475"/>
      <c r="G112" s="475"/>
      <c r="H112" s="475"/>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70"/>
      <c r="CJ112" s="470"/>
      <c r="CK112" s="470"/>
      <c r="CL112" s="470"/>
      <c r="CM112" s="470"/>
      <c r="CN112" s="470"/>
      <c r="CO112" s="470"/>
      <c r="CP112" s="470"/>
      <c r="CQ112" s="470"/>
      <c r="CR112" s="470"/>
      <c r="CS112" s="470"/>
      <c r="CT112" s="470"/>
      <c r="CU112" s="470"/>
      <c r="CV112" s="470"/>
      <c r="CW112" s="470"/>
      <c r="CX112" s="470"/>
      <c r="CY112" s="470"/>
      <c r="CZ112" s="470"/>
      <c r="DA112" s="470"/>
      <c r="DB112" s="470"/>
      <c r="DC112" s="470"/>
      <c r="DD112" s="470"/>
      <c r="DE112" s="470"/>
      <c r="DF112" s="470"/>
      <c r="DG112" s="470"/>
      <c r="DH112" s="470"/>
      <c r="DI112" s="470"/>
    </row>
    <row r="113" spans="1:113" ht="3" customHeight="1" x14ac:dyDescent="0.25">
      <c r="A113" s="3139"/>
      <c r="B113" s="3140"/>
      <c r="C113" s="475"/>
      <c r="D113" s="475"/>
      <c r="E113" s="475"/>
      <c r="F113" s="475"/>
      <c r="G113" s="475"/>
      <c r="H113" s="475"/>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70"/>
      <c r="CJ113" s="470"/>
      <c r="CK113" s="470"/>
      <c r="CL113" s="470"/>
      <c r="CM113" s="470"/>
      <c r="CN113" s="470"/>
      <c r="CO113" s="470"/>
      <c r="CP113" s="470"/>
      <c r="CQ113" s="470"/>
      <c r="CR113" s="470"/>
      <c r="CS113" s="470"/>
      <c r="CT113" s="470"/>
      <c r="CU113" s="470"/>
      <c r="CV113" s="470"/>
      <c r="CW113" s="470"/>
      <c r="CX113" s="470"/>
      <c r="CY113" s="470"/>
      <c r="CZ113" s="470"/>
      <c r="DA113" s="470"/>
      <c r="DB113" s="470"/>
      <c r="DC113" s="470"/>
      <c r="DD113" s="470"/>
      <c r="DE113" s="470"/>
      <c r="DF113" s="470"/>
      <c r="DG113" s="470"/>
      <c r="DH113" s="470"/>
      <c r="DI113" s="470"/>
    </row>
    <row r="114" spans="1:113" ht="3" customHeight="1" x14ac:dyDescent="0.25">
      <c r="A114" s="3139"/>
      <c r="B114" s="3140"/>
      <c r="C114" s="475"/>
      <c r="D114" s="475"/>
      <c r="E114" s="475"/>
      <c r="F114" s="475"/>
      <c r="G114" s="475"/>
      <c r="H114" s="475"/>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70"/>
      <c r="CJ114" s="470"/>
      <c r="CK114" s="470"/>
      <c r="CL114" s="470"/>
      <c r="CM114" s="470"/>
      <c r="CN114" s="470"/>
      <c r="CO114" s="470"/>
      <c r="CP114" s="470"/>
      <c r="CQ114" s="470"/>
      <c r="CR114" s="470"/>
      <c r="CS114" s="470"/>
      <c r="CT114" s="470"/>
      <c r="CU114" s="470"/>
      <c r="CV114" s="470"/>
      <c r="CW114" s="470"/>
      <c r="CX114" s="470"/>
      <c r="CY114" s="470"/>
      <c r="CZ114" s="470"/>
      <c r="DA114" s="470"/>
      <c r="DB114" s="470"/>
      <c r="DC114" s="470"/>
      <c r="DD114" s="470"/>
      <c r="DE114" s="470"/>
      <c r="DF114" s="470"/>
      <c r="DG114" s="470"/>
      <c r="DH114" s="470"/>
      <c r="DI114" s="470"/>
    </row>
    <row r="115" spans="1:113" ht="3" customHeight="1" x14ac:dyDescent="0.25">
      <c r="A115" s="3139"/>
      <c r="B115" s="3140"/>
      <c r="C115" s="475"/>
      <c r="D115" s="475"/>
      <c r="E115" s="475"/>
      <c r="F115" s="475"/>
      <c r="G115" s="475"/>
      <c r="H115" s="475"/>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70"/>
      <c r="CJ115" s="470"/>
      <c r="CK115" s="470"/>
      <c r="CL115" s="470"/>
      <c r="CM115" s="470"/>
      <c r="CN115" s="470"/>
      <c r="CO115" s="470"/>
      <c r="CP115" s="470"/>
      <c r="CQ115" s="470"/>
      <c r="CR115" s="470"/>
      <c r="CS115" s="470"/>
      <c r="CT115" s="470"/>
      <c r="CU115" s="470"/>
      <c r="CV115" s="470"/>
      <c r="CW115" s="470"/>
      <c r="CX115" s="470"/>
      <c r="CY115" s="470"/>
      <c r="CZ115" s="470"/>
      <c r="DA115" s="470"/>
      <c r="DB115" s="470"/>
      <c r="DC115" s="470"/>
      <c r="DD115" s="470"/>
      <c r="DE115" s="470"/>
      <c r="DF115" s="470"/>
      <c r="DG115" s="470"/>
      <c r="DH115" s="470"/>
      <c r="DI115" s="470"/>
    </row>
    <row r="116" spans="1:113" ht="3" customHeight="1" x14ac:dyDescent="0.25">
      <c r="A116" s="3139"/>
      <c r="B116" s="3140"/>
      <c r="C116" s="475"/>
      <c r="D116" s="475"/>
      <c r="E116" s="475"/>
      <c r="F116" s="475"/>
      <c r="G116" s="475"/>
      <c r="H116" s="475"/>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70"/>
      <c r="CL116" s="470"/>
      <c r="CM116" s="470"/>
      <c r="CN116" s="470"/>
      <c r="CO116" s="470"/>
      <c r="CP116" s="470"/>
      <c r="CQ116" s="470"/>
      <c r="CR116" s="470"/>
      <c r="CS116" s="470"/>
      <c r="CT116" s="470"/>
      <c r="CU116" s="470"/>
      <c r="CV116" s="470"/>
      <c r="CW116" s="470"/>
      <c r="CX116" s="470"/>
      <c r="CY116" s="470"/>
      <c r="CZ116" s="470"/>
      <c r="DA116" s="470"/>
      <c r="DB116" s="470"/>
      <c r="DC116" s="470"/>
      <c r="DD116" s="470"/>
      <c r="DE116" s="470"/>
      <c r="DF116" s="470"/>
      <c r="DG116" s="470"/>
      <c r="DH116" s="470"/>
      <c r="DI116" s="470"/>
    </row>
    <row r="117" spans="1:113" ht="3" customHeight="1" x14ac:dyDescent="0.25">
      <c r="A117" s="3139"/>
      <c r="B117" s="3140"/>
      <c r="C117" s="475"/>
      <c r="D117" s="475"/>
      <c r="E117" s="475"/>
      <c r="F117" s="475"/>
      <c r="G117" s="475"/>
      <c r="H117" s="475"/>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70"/>
      <c r="CL117" s="470"/>
      <c r="CM117" s="470"/>
      <c r="CN117" s="470"/>
      <c r="CO117" s="470"/>
      <c r="CP117" s="470"/>
      <c r="CQ117" s="470"/>
      <c r="CR117" s="470"/>
      <c r="CS117" s="470"/>
      <c r="CT117" s="470"/>
      <c r="CU117" s="470"/>
      <c r="CV117" s="470"/>
      <c r="CW117" s="470"/>
      <c r="CX117" s="470"/>
      <c r="CY117" s="470"/>
      <c r="CZ117" s="470"/>
      <c r="DA117" s="470"/>
      <c r="DB117" s="470"/>
      <c r="DC117" s="470"/>
      <c r="DD117" s="470"/>
      <c r="DE117" s="470"/>
      <c r="DF117" s="470"/>
      <c r="DG117" s="470"/>
      <c r="DH117" s="470"/>
      <c r="DI117" s="470"/>
    </row>
    <row r="118" spans="1:113" ht="3" customHeight="1" x14ac:dyDescent="0.25">
      <c r="A118" s="3139"/>
      <c r="B118" s="3140"/>
      <c r="C118" s="475"/>
      <c r="D118" s="475"/>
      <c r="E118" s="475"/>
      <c r="F118" s="475"/>
      <c r="G118" s="475"/>
      <c r="H118" s="475"/>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70"/>
      <c r="CL118" s="470"/>
      <c r="CM118" s="470"/>
      <c r="CN118" s="470"/>
      <c r="CO118" s="470"/>
      <c r="CP118" s="470"/>
      <c r="CQ118" s="470"/>
      <c r="CR118" s="470"/>
      <c r="CS118" s="91"/>
      <c r="CT118" s="91"/>
      <c r="CU118" s="470"/>
      <c r="CV118" s="470"/>
      <c r="CW118" s="470"/>
      <c r="CX118" s="470"/>
      <c r="CY118" s="470"/>
      <c r="CZ118" s="470"/>
      <c r="DA118" s="470"/>
      <c r="DB118" s="470"/>
      <c r="DC118" s="470"/>
      <c r="DD118" s="470"/>
      <c r="DE118" s="470"/>
      <c r="DF118" s="470"/>
      <c r="DG118" s="470"/>
      <c r="DH118" s="470"/>
      <c r="DI118" s="470"/>
    </row>
    <row r="119" spans="1:113" ht="3" customHeight="1" x14ac:dyDescent="0.25">
      <c r="A119" s="3139"/>
      <c r="B119" s="3140"/>
      <c r="C119" s="475"/>
      <c r="D119" s="475"/>
      <c r="E119" s="475"/>
      <c r="F119" s="475"/>
      <c r="G119" s="475"/>
      <c r="H119" s="475"/>
      <c r="I119" s="470"/>
      <c r="J119" s="470"/>
      <c r="K119" s="470"/>
      <c r="L119" s="470"/>
      <c r="M119" s="470"/>
      <c r="N119" s="470"/>
      <c r="O119" s="470"/>
      <c r="P119" s="470"/>
      <c r="Q119" s="470"/>
      <c r="R119" s="470"/>
      <c r="S119" s="470"/>
      <c r="T119" s="470"/>
      <c r="U119" s="470"/>
      <c r="V119" s="470"/>
      <c r="W119" s="470"/>
      <c r="X119" s="470"/>
      <c r="Y119" s="470"/>
      <c r="Z119" s="470"/>
      <c r="AA119" s="470"/>
      <c r="AB119" s="470"/>
      <c r="AC119" s="470"/>
      <c r="AD119" s="470"/>
      <c r="AE119" s="470"/>
      <c r="AF119" s="470"/>
      <c r="AG119" s="470"/>
      <c r="AH119" s="470"/>
      <c r="AI119" s="470"/>
      <c r="AJ119" s="470"/>
      <c r="AK119" s="470"/>
      <c r="AL119" s="470"/>
      <c r="AM119" s="470"/>
      <c r="AN119" s="470"/>
      <c r="AO119" s="470"/>
      <c r="AP119" s="470"/>
      <c r="AQ119" s="470"/>
      <c r="AR119" s="470"/>
      <c r="AS119" s="470"/>
      <c r="AT119" s="470"/>
      <c r="AU119" s="470"/>
      <c r="AV119" s="470"/>
      <c r="AW119" s="470"/>
      <c r="AX119" s="470"/>
      <c r="AY119" s="470"/>
      <c r="AZ119" s="470"/>
      <c r="BA119" s="470"/>
      <c r="BB119" s="470"/>
      <c r="BC119" s="470"/>
      <c r="BD119" s="470"/>
      <c r="BE119" s="470"/>
      <c r="BF119" s="470"/>
      <c r="BG119" s="470"/>
      <c r="BH119" s="470"/>
      <c r="BI119" s="470"/>
      <c r="BJ119" s="470"/>
      <c r="BK119" s="470"/>
      <c r="BL119" s="470"/>
      <c r="BM119" s="470"/>
      <c r="BN119" s="470"/>
      <c r="BO119" s="470"/>
      <c r="BP119" s="470"/>
      <c r="BQ119" s="470"/>
      <c r="BR119" s="470"/>
      <c r="BS119" s="470"/>
      <c r="BT119" s="470"/>
      <c r="BU119" s="470"/>
      <c r="BV119" s="470"/>
      <c r="BW119" s="470"/>
      <c r="BX119" s="470"/>
      <c r="BY119" s="470"/>
      <c r="BZ119" s="470"/>
      <c r="CA119" s="470"/>
      <c r="CB119" s="470"/>
      <c r="CC119" s="470"/>
      <c r="CD119" s="470"/>
      <c r="CE119" s="470"/>
      <c r="CF119" s="470"/>
      <c r="CG119" s="470"/>
      <c r="CH119" s="470"/>
      <c r="CI119" s="470"/>
      <c r="CJ119" s="470"/>
      <c r="CK119" s="470"/>
      <c r="CL119" s="470"/>
      <c r="CM119" s="470"/>
      <c r="CN119" s="470"/>
      <c r="CO119" s="470"/>
      <c r="CP119" s="470"/>
      <c r="CQ119" s="470"/>
      <c r="CR119" s="470"/>
      <c r="CS119" s="470"/>
      <c r="CT119" s="470"/>
      <c r="CU119" s="470"/>
      <c r="CV119" s="470"/>
      <c r="CW119" s="470"/>
      <c r="CX119" s="470"/>
      <c r="CY119" s="470"/>
      <c r="CZ119" s="470"/>
      <c r="DA119" s="470"/>
      <c r="DB119" s="470"/>
      <c r="DC119" s="470"/>
      <c r="DD119" s="470"/>
      <c r="DE119" s="470"/>
      <c r="DF119" s="470"/>
      <c r="DG119" s="470"/>
      <c r="DH119" s="470"/>
      <c r="DI119" s="470"/>
    </row>
    <row r="120" spans="1:113" x14ac:dyDescent="0.25">
      <c r="I120" s="444"/>
      <c r="J120" s="444"/>
      <c r="K120" s="444"/>
      <c r="L120" s="444"/>
      <c r="M120" s="444"/>
      <c r="N120" s="444"/>
      <c r="O120" s="444"/>
      <c r="P120" s="444"/>
      <c r="Q120" s="444"/>
      <c r="R120" s="444"/>
      <c r="S120" s="444"/>
      <c r="T120" s="444"/>
      <c r="U120" s="444"/>
      <c r="V120" s="444"/>
      <c r="W120" s="444"/>
      <c r="X120" s="444"/>
      <c r="Y120" s="444"/>
      <c r="Z120" s="444"/>
      <c r="AA120" s="444"/>
      <c r="AB120" s="444"/>
      <c r="AC120" s="444"/>
      <c r="AD120" s="444"/>
      <c r="AE120" s="444"/>
      <c r="AF120" s="444"/>
      <c r="AG120" s="444"/>
      <c r="AH120" s="444"/>
      <c r="AI120" s="444"/>
      <c r="AJ120" s="444"/>
      <c r="AK120" s="444"/>
      <c r="AL120" s="444"/>
      <c r="AM120" s="444"/>
      <c r="AN120" s="444"/>
      <c r="AO120" s="444"/>
      <c r="AP120" s="444"/>
      <c r="AQ120" s="444"/>
      <c r="AR120" s="444"/>
      <c r="AS120" s="444"/>
      <c r="AT120" s="444"/>
      <c r="AU120" s="444"/>
      <c r="AV120" s="444"/>
      <c r="AW120" s="444"/>
      <c r="AX120" s="444"/>
      <c r="AY120" s="444"/>
      <c r="AZ120" s="444"/>
      <c r="BA120" s="444"/>
      <c r="BB120" s="444"/>
      <c r="BC120" s="444"/>
      <c r="BD120" s="444"/>
      <c r="BE120" s="444"/>
      <c r="BF120" s="444"/>
      <c r="BG120" s="444"/>
      <c r="BH120" s="444"/>
      <c r="BI120" s="444"/>
      <c r="BJ120" s="444"/>
      <c r="BK120" s="444"/>
      <c r="BL120" s="444"/>
      <c r="BM120" s="444"/>
      <c r="BN120" s="444"/>
      <c r="BO120" s="444"/>
      <c r="BP120" s="444"/>
      <c r="BQ120" s="444"/>
      <c r="BR120" s="444"/>
      <c r="BS120" s="444"/>
      <c r="BT120" s="444"/>
      <c r="BU120" s="444"/>
      <c r="BV120" s="444"/>
      <c r="BW120" s="444"/>
      <c r="BX120" s="444"/>
      <c r="BY120" s="444"/>
      <c r="BZ120" s="444"/>
      <c r="CA120" s="444"/>
      <c r="CB120" s="444"/>
      <c r="CC120" s="444"/>
      <c r="CD120" s="444"/>
      <c r="CE120" s="444"/>
      <c r="CF120" s="444"/>
      <c r="CG120" s="444"/>
      <c r="CH120" s="444"/>
      <c r="CI120" s="444"/>
      <c r="CJ120" s="444"/>
      <c r="CK120" s="444"/>
      <c r="CL120" s="444"/>
      <c r="CM120" s="444"/>
      <c r="CN120" s="444"/>
      <c r="CO120" s="444"/>
      <c r="CP120" s="444"/>
      <c r="CQ120" s="444"/>
      <c r="CR120" s="444"/>
      <c r="CS120" s="444"/>
      <c r="CT120" s="444"/>
      <c r="CU120" s="444"/>
      <c r="CV120" s="444"/>
      <c r="CW120" s="444"/>
      <c r="CX120" s="444"/>
      <c r="CY120" s="444"/>
      <c r="CZ120" s="444"/>
      <c r="DA120" s="444"/>
      <c r="DB120" s="444"/>
      <c r="DC120" s="444"/>
      <c r="DD120" s="444"/>
      <c r="DE120" s="444"/>
      <c r="DF120" s="444"/>
      <c r="DG120" s="444"/>
      <c r="DH120" s="444"/>
      <c r="DI120" s="444"/>
    </row>
    <row r="122" spans="1:113" ht="15" customHeight="1" x14ac:dyDescent="0.25">
      <c r="B122" s="3130" t="s">
        <v>939</v>
      </c>
      <c r="C122" s="3120"/>
      <c r="D122" s="3120"/>
      <c r="E122" s="3120"/>
      <c r="F122" s="3120"/>
      <c r="G122" s="3120"/>
      <c r="H122" s="3120"/>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20"/>
      <c r="AD122" s="3120"/>
      <c r="AE122" s="3120"/>
      <c r="AF122" s="3120"/>
      <c r="AG122" s="3120"/>
      <c r="AH122" s="3120"/>
      <c r="AI122" s="3120"/>
      <c r="AJ122" s="3120"/>
      <c r="AK122" s="3120"/>
      <c r="AL122" s="3120"/>
      <c r="AM122" s="3120"/>
      <c r="AN122" s="3120"/>
      <c r="AO122" s="3120"/>
      <c r="AP122" s="3120"/>
      <c r="AQ122" s="3120"/>
      <c r="AR122" s="3120"/>
      <c r="AS122" s="3120"/>
      <c r="AT122" s="3120"/>
      <c r="AU122" s="3120"/>
      <c r="AV122" s="3120"/>
      <c r="AW122" s="3120"/>
      <c r="AX122" s="3120"/>
      <c r="AY122" s="3120"/>
      <c r="AZ122" s="3120"/>
      <c r="BA122" s="3120"/>
      <c r="BB122" s="3120"/>
      <c r="BC122" s="3120"/>
      <c r="BD122" s="3120"/>
      <c r="BE122" s="3120"/>
      <c r="BF122" s="3120"/>
      <c r="BG122" s="3120"/>
      <c r="BH122" s="3120"/>
      <c r="BI122" s="3120"/>
      <c r="BJ122" s="3120"/>
      <c r="BK122" s="3120"/>
      <c r="BL122" s="3120"/>
      <c r="BM122" s="3120"/>
      <c r="BN122" s="3120"/>
      <c r="BO122" s="3120"/>
      <c r="BP122" s="3120"/>
      <c r="BQ122" s="3120"/>
      <c r="BR122" s="3120"/>
      <c r="BS122" s="3120"/>
      <c r="BT122" s="3120"/>
      <c r="BU122" s="3120"/>
      <c r="BV122" s="3120"/>
      <c r="BW122" s="3120"/>
      <c r="BX122" s="3120"/>
      <c r="BY122" s="3120"/>
      <c r="BZ122" s="3120"/>
      <c r="CA122" s="3120"/>
      <c r="CB122" s="3120"/>
      <c r="CC122" s="3120"/>
      <c r="CD122" s="3120"/>
      <c r="CE122" s="3120"/>
      <c r="CF122" s="3120"/>
      <c r="CG122" s="3120"/>
      <c r="CH122" s="3121"/>
      <c r="CI122" s="3131" t="s">
        <v>926</v>
      </c>
      <c r="CJ122" s="3131"/>
      <c r="CK122" s="3131"/>
      <c r="CL122" s="3131"/>
      <c r="CM122" s="3131"/>
      <c r="CN122" s="3131"/>
      <c r="CO122" s="3131"/>
      <c r="CP122" s="3131"/>
      <c r="CQ122" s="3131"/>
      <c r="CR122" s="3131"/>
      <c r="CS122" s="3131"/>
      <c r="CT122" s="3131"/>
      <c r="CU122" s="3131" t="s">
        <v>893</v>
      </c>
      <c r="CV122" s="3131"/>
      <c r="CW122" s="3131"/>
      <c r="CX122" s="3131"/>
      <c r="CY122" s="3131"/>
      <c r="CZ122" s="3131"/>
      <c r="DA122" s="3131"/>
      <c r="DB122" s="3131"/>
      <c r="DC122" s="3131"/>
      <c r="DD122" s="3131"/>
      <c r="DE122" s="3131"/>
      <c r="DF122" s="3131"/>
    </row>
    <row r="123" spans="1:113" ht="15" customHeight="1" x14ac:dyDescent="0.25">
      <c r="B123" s="3132" t="s">
        <v>953</v>
      </c>
      <c r="C123" s="3133"/>
      <c r="D123" s="3133"/>
      <c r="E123" s="3133"/>
      <c r="F123" s="3133"/>
      <c r="G123" s="3133"/>
      <c r="H123" s="3133"/>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33"/>
      <c r="AD123" s="3133"/>
      <c r="AE123" s="3133"/>
      <c r="AF123" s="3133"/>
      <c r="AG123" s="3133"/>
      <c r="AH123" s="3133"/>
      <c r="AI123" s="3133"/>
      <c r="AJ123" s="3133"/>
      <c r="AK123" s="3133"/>
      <c r="AL123" s="3133"/>
      <c r="AM123" s="3133"/>
      <c r="AN123" s="3133"/>
      <c r="AO123" s="3133"/>
      <c r="AP123" s="3133"/>
      <c r="AQ123" s="3133"/>
      <c r="AR123" s="3133"/>
      <c r="AS123" s="3133"/>
      <c r="AT123" s="3133"/>
      <c r="AU123" s="3133"/>
      <c r="AV123" s="3133"/>
      <c r="AW123" s="3133"/>
      <c r="AX123" s="3133"/>
      <c r="AY123" s="3133"/>
      <c r="AZ123" s="3133"/>
      <c r="BA123" s="3133"/>
      <c r="BB123" s="3133"/>
      <c r="BC123" s="3133"/>
      <c r="BD123" s="3133"/>
      <c r="BE123" s="3133"/>
      <c r="BF123" s="3133"/>
      <c r="BG123" s="3133"/>
      <c r="BH123" s="3133"/>
      <c r="BI123" s="3133"/>
      <c r="BJ123" s="3133"/>
      <c r="BK123" s="3133"/>
      <c r="BL123" s="3133"/>
      <c r="BM123" s="3133"/>
      <c r="BN123" s="3133"/>
      <c r="BO123" s="3133"/>
      <c r="BP123" s="3133"/>
      <c r="BQ123" s="3133"/>
      <c r="BR123" s="3133"/>
      <c r="BS123" s="3133"/>
      <c r="BT123" s="3133"/>
      <c r="BU123" s="3133"/>
      <c r="BV123" s="3133"/>
      <c r="BW123" s="3133"/>
      <c r="BX123" s="3133"/>
      <c r="BY123" s="3133"/>
      <c r="BZ123" s="3133"/>
      <c r="CA123" s="3133"/>
      <c r="CB123" s="3133"/>
      <c r="CC123" s="3133"/>
      <c r="CD123" s="3133"/>
      <c r="CE123" s="3133"/>
      <c r="CF123" s="3133"/>
      <c r="CG123" s="3133"/>
      <c r="CH123" s="3134"/>
      <c r="CI123" s="3123">
        <v>306</v>
      </c>
      <c r="CJ123" s="3124"/>
      <c r="CK123" s="3124"/>
      <c r="CL123" s="3124"/>
      <c r="CM123" s="3124"/>
      <c r="CN123" s="3124"/>
      <c r="CO123" s="3124"/>
      <c r="CP123" s="3124"/>
      <c r="CQ123" s="3124"/>
      <c r="CR123" s="3124"/>
      <c r="CS123" s="3124"/>
      <c r="CT123" s="3125"/>
      <c r="CU123" s="3135">
        <v>1</v>
      </c>
      <c r="CV123" s="3136"/>
      <c r="CW123" s="3136"/>
      <c r="CX123" s="3136"/>
      <c r="CY123" s="3136"/>
      <c r="CZ123" s="3136"/>
      <c r="DA123" s="3136"/>
      <c r="DB123" s="3136"/>
      <c r="DC123" s="3136"/>
      <c r="DD123" s="3136"/>
      <c r="DE123" s="3136"/>
      <c r="DF123" s="3136"/>
    </row>
    <row r="124" spans="1:113" ht="15" customHeight="1" x14ac:dyDescent="0.25">
      <c r="B124" s="3137" t="s">
        <v>3571</v>
      </c>
      <c r="C124" s="3137"/>
      <c r="D124" s="3137"/>
      <c r="E124" s="3137"/>
      <c r="F124" s="3137"/>
      <c r="G124" s="3137"/>
      <c r="H124" s="3137"/>
      <c r="I124" s="3137"/>
      <c r="J124" s="3137"/>
      <c r="K124" s="3137"/>
      <c r="L124" s="3137"/>
      <c r="M124" s="3137"/>
      <c r="N124" s="3137"/>
      <c r="O124" s="3137"/>
      <c r="P124" s="3137"/>
      <c r="Q124" s="3137"/>
      <c r="R124" s="3137"/>
      <c r="S124" s="3137"/>
      <c r="T124" s="3137"/>
      <c r="U124" s="3137"/>
      <c r="V124" s="3137"/>
      <c r="W124" s="3137"/>
      <c r="X124" s="3137"/>
      <c r="Y124" s="3137"/>
      <c r="Z124" s="3137"/>
      <c r="AA124" s="3137"/>
      <c r="AB124" s="3137"/>
      <c r="AC124" s="3137"/>
      <c r="AD124" s="3137"/>
      <c r="AE124" s="3137"/>
      <c r="AF124" s="3137"/>
      <c r="AG124" s="3137"/>
      <c r="AH124" s="3137"/>
      <c r="AI124" s="3137"/>
      <c r="AJ124" s="3137"/>
      <c r="AK124" s="3137"/>
      <c r="AL124" s="3137"/>
      <c r="AM124" s="3137"/>
      <c r="AN124" s="3137"/>
      <c r="AO124" s="3137"/>
      <c r="AP124" s="3137"/>
      <c r="AQ124" s="3137"/>
      <c r="AR124" s="3137"/>
      <c r="AS124" s="3137"/>
      <c r="AT124" s="3137"/>
      <c r="AU124" s="3137"/>
      <c r="AV124" s="3137"/>
      <c r="AW124" s="3137"/>
      <c r="AX124" s="3137"/>
      <c r="AY124" s="3137"/>
      <c r="AZ124" s="3137"/>
      <c r="BA124" s="3137"/>
      <c r="BB124" s="3137"/>
      <c r="BC124" s="3137"/>
      <c r="BD124" s="3137"/>
      <c r="BE124" s="3137"/>
      <c r="BF124" s="3137"/>
      <c r="BG124" s="3137"/>
      <c r="BH124" s="3137"/>
      <c r="BI124" s="3137"/>
      <c r="BJ124" s="3137"/>
      <c r="BK124" s="3137"/>
      <c r="BL124" s="3137"/>
      <c r="BM124" s="3137"/>
      <c r="BN124" s="3137"/>
      <c r="BO124" s="3137"/>
      <c r="BP124" s="3137"/>
      <c r="BQ124" s="3137"/>
      <c r="BR124" s="3137"/>
      <c r="BS124" s="3137"/>
      <c r="BT124" s="3137"/>
      <c r="BU124" s="3137"/>
      <c r="BV124" s="3137"/>
      <c r="BW124" s="3137"/>
      <c r="BX124" s="3137"/>
      <c r="BY124" s="3137"/>
      <c r="BZ124" s="3137"/>
      <c r="CA124" s="3137"/>
      <c r="CB124" s="3137"/>
      <c r="CC124" s="3137"/>
      <c r="CD124" s="3137"/>
      <c r="CE124" s="3137"/>
      <c r="CF124" s="3137"/>
      <c r="CG124" s="3137"/>
      <c r="CH124" s="3137"/>
      <c r="CI124" s="3123">
        <v>96</v>
      </c>
      <c r="CJ124" s="3124"/>
      <c r="CK124" s="3124"/>
      <c r="CL124" s="3124"/>
      <c r="CM124" s="3124"/>
      <c r="CN124" s="3124"/>
      <c r="CO124" s="3124"/>
      <c r="CP124" s="3124"/>
      <c r="CQ124" s="3124"/>
      <c r="CR124" s="3124"/>
      <c r="CS124" s="3124"/>
      <c r="CT124" s="3125"/>
      <c r="CU124" s="3110">
        <f>CI124/$CI$123</f>
        <v>0.31372549019607843</v>
      </c>
      <c r="CV124" s="3110"/>
      <c r="CW124" s="3110"/>
      <c r="CX124" s="3110"/>
      <c r="CY124" s="3110"/>
      <c r="CZ124" s="3110"/>
      <c r="DA124" s="3110"/>
      <c r="DB124" s="3110"/>
      <c r="DC124" s="3110"/>
      <c r="DD124" s="3110"/>
      <c r="DE124" s="3110"/>
      <c r="DF124" s="3110"/>
    </row>
    <row r="125" spans="1:113" ht="15" customHeight="1" x14ac:dyDescent="0.25">
      <c r="B125" s="3114" t="s">
        <v>970</v>
      </c>
      <c r="C125" s="3114"/>
      <c r="D125" s="3114"/>
      <c r="E125" s="3114"/>
      <c r="F125" s="3114"/>
      <c r="G125" s="3114"/>
      <c r="H125" s="3114"/>
      <c r="I125" s="3114"/>
      <c r="J125" s="3114"/>
      <c r="K125" s="3114"/>
      <c r="L125" s="3114"/>
      <c r="M125" s="3114"/>
      <c r="N125" s="3114"/>
      <c r="O125" s="3114"/>
      <c r="P125" s="3114"/>
      <c r="Q125" s="3114"/>
      <c r="R125" s="3114"/>
      <c r="S125" s="3114"/>
      <c r="T125" s="3114"/>
      <c r="U125" s="3114"/>
      <c r="V125" s="3114"/>
      <c r="W125" s="3114"/>
      <c r="X125" s="3114"/>
      <c r="Y125" s="3114"/>
      <c r="Z125" s="3114"/>
      <c r="AA125" s="3114"/>
      <c r="AB125" s="3114"/>
      <c r="AC125" s="3114"/>
      <c r="AD125" s="3114"/>
      <c r="AE125" s="3114"/>
      <c r="AF125" s="3114"/>
      <c r="AG125" s="3114"/>
      <c r="AH125" s="3114"/>
      <c r="AI125" s="3114"/>
      <c r="AJ125" s="3114"/>
      <c r="AK125" s="3114"/>
      <c r="AL125" s="3114"/>
      <c r="AM125" s="3114"/>
      <c r="AN125" s="3114"/>
      <c r="AO125" s="3114"/>
      <c r="AP125" s="3114"/>
      <c r="AQ125" s="3114"/>
      <c r="AR125" s="3114"/>
      <c r="AS125" s="3114"/>
      <c r="AT125" s="3114"/>
      <c r="AU125" s="3114"/>
      <c r="AV125" s="3114"/>
      <c r="AW125" s="3114"/>
      <c r="AX125" s="3114"/>
      <c r="AY125" s="3114"/>
      <c r="AZ125" s="3114"/>
      <c r="BA125" s="3114"/>
      <c r="BB125" s="3114"/>
      <c r="BC125" s="3114"/>
      <c r="BD125" s="3114"/>
      <c r="BE125" s="3114"/>
      <c r="BF125" s="3114"/>
      <c r="BG125" s="3114"/>
      <c r="BH125" s="3114"/>
      <c r="BI125" s="3114"/>
      <c r="BJ125" s="3114"/>
      <c r="BK125" s="3114"/>
      <c r="BL125" s="3114"/>
      <c r="BM125" s="3114"/>
      <c r="BN125" s="3114"/>
      <c r="BO125" s="3114"/>
      <c r="BP125" s="3114"/>
      <c r="BQ125" s="3114"/>
      <c r="BR125" s="3114"/>
      <c r="BS125" s="3114"/>
      <c r="BT125" s="3114"/>
      <c r="BU125" s="3114"/>
      <c r="BV125" s="3114"/>
      <c r="BW125" s="3114"/>
      <c r="BX125" s="3114"/>
      <c r="BY125" s="3114"/>
      <c r="BZ125" s="3114"/>
      <c r="CA125" s="3114"/>
      <c r="CB125" s="3114"/>
      <c r="CC125" s="3114"/>
      <c r="CD125" s="3114"/>
      <c r="CE125" s="3114"/>
      <c r="CF125" s="3114"/>
      <c r="CG125" s="3114"/>
      <c r="CH125" s="3114"/>
      <c r="CI125" s="3115">
        <v>0</v>
      </c>
      <c r="CJ125" s="3116"/>
      <c r="CK125" s="3116"/>
      <c r="CL125" s="3116"/>
      <c r="CM125" s="3116"/>
      <c r="CN125" s="3116"/>
      <c r="CO125" s="3116"/>
      <c r="CP125" s="3116"/>
      <c r="CQ125" s="3116"/>
      <c r="CR125" s="3116"/>
      <c r="CS125" s="3116"/>
      <c r="CT125" s="3117"/>
      <c r="CU125" s="3138">
        <v>201</v>
      </c>
      <c r="CV125" s="3138"/>
      <c r="CW125" s="3138"/>
      <c r="CX125" s="3138"/>
      <c r="CY125" s="3138"/>
      <c r="CZ125" s="3138"/>
      <c r="DA125" s="3138"/>
      <c r="DB125" s="3138"/>
      <c r="DC125" s="3138"/>
      <c r="DD125" s="3138"/>
      <c r="DE125" s="3138"/>
      <c r="DF125" s="3138"/>
    </row>
    <row r="126" spans="1:113" ht="15" customHeight="1" x14ac:dyDescent="0.25">
      <c r="B126" s="3114" t="s">
        <v>940</v>
      </c>
      <c r="C126" s="3114"/>
      <c r="D126" s="3114"/>
      <c r="E126" s="3114"/>
      <c r="F126" s="3114"/>
      <c r="G126" s="3114"/>
      <c r="H126" s="3114"/>
      <c r="I126" s="3114"/>
      <c r="J126" s="3114"/>
      <c r="K126" s="3114"/>
      <c r="L126" s="3114"/>
      <c r="M126" s="3114"/>
      <c r="N126" s="3114"/>
      <c r="O126" s="3114"/>
      <c r="P126" s="3114"/>
      <c r="Q126" s="3114"/>
      <c r="R126" s="3114"/>
      <c r="S126" s="3114"/>
      <c r="T126" s="3114"/>
      <c r="U126" s="3114"/>
      <c r="V126" s="3114"/>
      <c r="W126" s="3114"/>
      <c r="X126" s="3114"/>
      <c r="Y126" s="3114"/>
      <c r="Z126" s="3114"/>
      <c r="AA126" s="3114"/>
      <c r="AB126" s="3114"/>
      <c r="AC126" s="3114"/>
      <c r="AD126" s="3114"/>
      <c r="AE126" s="3114"/>
      <c r="AF126" s="3114"/>
      <c r="AG126" s="3114"/>
      <c r="AH126" s="3114"/>
      <c r="AI126" s="3114"/>
      <c r="AJ126" s="3114"/>
      <c r="AK126" s="3114"/>
      <c r="AL126" s="3114"/>
      <c r="AM126" s="3114"/>
      <c r="AN126" s="3114"/>
      <c r="AO126" s="3114"/>
      <c r="AP126" s="3114"/>
      <c r="AQ126" s="3114"/>
      <c r="AR126" s="3114"/>
      <c r="AS126" s="3114"/>
      <c r="AT126" s="3114"/>
      <c r="AU126" s="3114"/>
      <c r="AV126" s="3114"/>
      <c r="AW126" s="3114"/>
      <c r="AX126" s="3114"/>
      <c r="AY126" s="3114"/>
      <c r="AZ126" s="3114"/>
      <c r="BA126" s="3114"/>
      <c r="BB126" s="3114"/>
      <c r="BC126" s="3114"/>
      <c r="BD126" s="3114"/>
      <c r="BE126" s="3114"/>
      <c r="BF126" s="3114"/>
      <c r="BG126" s="3114"/>
      <c r="BH126" s="3114"/>
      <c r="BI126" s="3114"/>
      <c r="BJ126" s="3114"/>
      <c r="BK126" s="3114"/>
      <c r="BL126" s="3114"/>
      <c r="BM126" s="3114"/>
      <c r="BN126" s="3114"/>
      <c r="BO126" s="3114"/>
      <c r="BP126" s="3114"/>
      <c r="BQ126" s="3114"/>
      <c r="BR126" s="3114"/>
      <c r="BS126" s="3114"/>
      <c r="BT126" s="3114"/>
      <c r="BU126" s="3114"/>
      <c r="BV126" s="3114"/>
      <c r="BW126" s="3114"/>
      <c r="BX126" s="3114"/>
      <c r="BY126" s="3114"/>
      <c r="BZ126" s="3114"/>
      <c r="CA126" s="3114"/>
      <c r="CB126" s="3114"/>
      <c r="CC126" s="3114"/>
      <c r="CD126" s="3114"/>
      <c r="CE126" s="3114"/>
      <c r="CF126" s="3114"/>
      <c r="CG126" s="3114"/>
      <c r="CH126" s="3114"/>
      <c r="CI126" s="3115">
        <v>55</v>
      </c>
      <c r="CJ126" s="3116"/>
      <c r="CK126" s="3116"/>
      <c r="CL126" s="3116"/>
      <c r="CM126" s="3116"/>
      <c r="CN126" s="3116"/>
      <c r="CO126" s="3116"/>
      <c r="CP126" s="3116"/>
      <c r="CQ126" s="3116"/>
      <c r="CR126" s="3116"/>
      <c r="CS126" s="3116"/>
      <c r="CT126" s="3117"/>
      <c r="CU126" s="3118">
        <f t="shared" ref="CU126:CU132" si="0">CI126/$CI$123</f>
        <v>0.17973856209150327</v>
      </c>
      <c r="CV126" s="3118"/>
      <c r="CW126" s="3118"/>
      <c r="CX126" s="3118"/>
      <c r="CY126" s="3118"/>
      <c r="CZ126" s="3118"/>
      <c r="DA126" s="3118"/>
      <c r="DB126" s="3118"/>
      <c r="DC126" s="3118"/>
      <c r="DD126" s="3118"/>
      <c r="DE126" s="3118"/>
      <c r="DF126" s="3118"/>
    </row>
    <row r="127" spans="1:113" ht="15" customHeight="1" x14ac:dyDescent="0.25">
      <c r="B127" s="3114" t="s">
        <v>941</v>
      </c>
      <c r="C127" s="3114"/>
      <c r="D127" s="3114"/>
      <c r="E127" s="3114"/>
      <c r="F127" s="3114"/>
      <c r="G127" s="3114"/>
      <c r="H127" s="3114"/>
      <c r="I127" s="3114"/>
      <c r="J127" s="3114"/>
      <c r="K127" s="3114"/>
      <c r="L127" s="3114"/>
      <c r="M127" s="3114"/>
      <c r="N127" s="3114"/>
      <c r="O127" s="3114"/>
      <c r="P127" s="3114"/>
      <c r="Q127" s="3114"/>
      <c r="R127" s="3114"/>
      <c r="S127" s="3114"/>
      <c r="T127" s="3114"/>
      <c r="U127" s="3114"/>
      <c r="V127" s="3114"/>
      <c r="W127" s="3114"/>
      <c r="X127" s="3114"/>
      <c r="Y127" s="3114"/>
      <c r="Z127" s="3114"/>
      <c r="AA127" s="3114"/>
      <c r="AB127" s="3114"/>
      <c r="AC127" s="3114"/>
      <c r="AD127" s="3114"/>
      <c r="AE127" s="3114"/>
      <c r="AF127" s="3114"/>
      <c r="AG127" s="3114"/>
      <c r="AH127" s="3114"/>
      <c r="AI127" s="3114"/>
      <c r="AJ127" s="3114"/>
      <c r="AK127" s="3114"/>
      <c r="AL127" s="3114"/>
      <c r="AM127" s="3114"/>
      <c r="AN127" s="3114"/>
      <c r="AO127" s="3114"/>
      <c r="AP127" s="3114"/>
      <c r="AQ127" s="3114"/>
      <c r="AR127" s="3114"/>
      <c r="AS127" s="3114"/>
      <c r="AT127" s="3114"/>
      <c r="AU127" s="3114"/>
      <c r="AV127" s="3114"/>
      <c r="AW127" s="3114"/>
      <c r="AX127" s="3114"/>
      <c r="AY127" s="3114"/>
      <c r="AZ127" s="3114"/>
      <c r="BA127" s="3114"/>
      <c r="BB127" s="3114"/>
      <c r="BC127" s="3114"/>
      <c r="BD127" s="3114"/>
      <c r="BE127" s="3114"/>
      <c r="BF127" s="3114"/>
      <c r="BG127" s="3114"/>
      <c r="BH127" s="3114"/>
      <c r="BI127" s="3114"/>
      <c r="BJ127" s="3114"/>
      <c r="BK127" s="3114"/>
      <c r="BL127" s="3114"/>
      <c r="BM127" s="3114"/>
      <c r="BN127" s="3114"/>
      <c r="BO127" s="3114"/>
      <c r="BP127" s="3114"/>
      <c r="BQ127" s="3114"/>
      <c r="BR127" s="3114"/>
      <c r="BS127" s="3114"/>
      <c r="BT127" s="3114"/>
      <c r="BU127" s="3114"/>
      <c r="BV127" s="3114"/>
      <c r="BW127" s="3114"/>
      <c r="BX127" s="3114"/>
      <c r="BY127" s="3114"/>
      <c r="BZ127" s="3114"/>
      <c r="CA127" s="3114"/>
      <c r="CB127" s="3114"/>
      <c r="CC127" s="3114"/>
      <c r="CD127" s="3114"/>
      <c r="CE127" s="3114"/>
      <c r="CF127" s="3114"/>
      <c r="CG127" s="3114"/>
      <c r="CH127" s="3114"/>
      <c r="CI127" s="3115">
        <v>9</v>
      </c>
      <c r="CJ127" s="3116"/>
      <c r="CK127" s="3116"/>
      <c r="CL127" s="3116"/>
      <c r="CM127" s="3116"/>
      <c r="CN127" s="3116"/>
      <c r="CO127" s="3116"/>
      <c r="CP127" s="3116"/>
      <c r="CQ127" s="3116"/>
      <c r="CR127" s="3116"/>
      <c r="CS127" s="3116"/>
      <c r="CT127" s="3117"/>
      <c r="CU127" s="3118">
        <f t="shared" si="0"/>
        <v>2.9411764705882353E-2</v>
      </c>
      <c r="CV127" s="3118"/>
      <c r="CW127" s="3118"/>
      <c r="CX127" s="3118"/>
      <c r="CY127" s="3118"/>
      <c r="CZ127" s="3118"/>
      <c r="DA127" s="3118"/>
      <c r="DB127" s="3118"/>
      <c r="DC127" s="3118"/>
      <c r="DD127" s="3118"/>
      <c r="DE127" s="3118"/>
      <c r="DF127" s="3118"/>
    </row>
    <row r="128" spans="1:113" ht="15" customHeight="1" x14ac:dyDescent="0.25">
      <c r="B128" s="3114" t="s">
        <v>3572</v>
      </c>
      <c r="C128" s="3114"/>
      <c r="D128" s="3114"/>
      <c r="E128" s="3114"/>
      <c r="F128" s="3114"/>
      <c r="G128" s="3114"/>
      <c r="H128" s="3114"/>
      <c r="I128" s="3114"/>
      <c r="J128" s="3114"/>
      <c r="K128" s="3114"/>
      <c r="L128" s="3114"/>
      <c r="M128" s="3114"/>
      <c r="N128" s="3114"/>
      <c r="O128" s="3114"/>
      <c r="P128" s="3114"/>
      <c r="Q128" s="3114"/>
      <c r="R128" s="3114"/>
      <c r="S128" s="3114"/>
      <c r="T128" s="3114"/>
      <c r="U128" s="3114"/>
      <c r="V128" s="3114"/>
      <c r="W128" s="3114"/>
      <c r="X128" s="3114"/>
      <c r="Y128" s="3114"/>
      <c r="Z128" s="3114"/>
      <c r="AA128" s="3114"/>
      <c r="AB128" s="3114"/>
      <c r="AC128" s="3114"/>
      <c r="AD128" s="3114"/>
      <c r="AE128" s="3114"/>
      <c r="AF128" s="3114"/>
      <c r="AG128" s="3114"/>
      <c r="AH128" s="3114"/>
      <c r="AI128" s="3114"/>
      <c r="AJ128" s="3114"/>
      <c r="AK128" s="3114"/>
      <c r="AL128" s="3114"/>
      <c r="AM128" s="3114"/>
      <c r="AN128" s="3114"/>
      <c r="AO128" s="3114"/>
      <c r="AP128" s="3114"/>
      <c r="AQ128" s="3114"/>
      <c r="AR128" s="3114"/>
      <c r="AS128" s="3114"/>
      <c r="AT128" s="3114"/>
      <c r="AU128" s="3114"/>
      <c r="AV128" s="3114"/>
      <c r="AW128" s="3114"/>
      <c r="AX128" s="3114"/>
      <c r="AY128" s="3114"/>
      <c r="AZ128" s="3114"/>
      <c r="BA128" s="3114"/>
      <c r="BB128" s="3114"/>
      <c r="BC128" s="3114"/>
      <c r="BD128" s="3114"/>
      <c r="BE128" s="3114"/>
      <c r="BF128" s="3114"/>
      <c r="BG128" s="3114"/>
      <c r="BH128" s="3114"/>
      <c r="BI128" s="3114"/>
      <c r="BJ128" s="3114"/>
      <c r="BK128" s="3114"/>
      <c r="BL128" s="3114"/>
      <c r="BM128" s="3114"/>
      <c r="BN128" s="3114"/>
      <c r="BO128" s="3114"/>
      <c r="BP128" s="3114"/>
      <c r="BQ128" s="3114"/>
      <c r="BR128" s="3114"/>
      <c r="BS128" s="3114"/>
      <c r="BT128" s="3114"/>
      <c r="BU128" s="3114"/>
      <c r="BV128" s="3114"/>
      <c r="BW128" s="3114"/>
      <c r="BX128" s="3114"/>
      <c r="BY128" s="3114"/>
      <c r="BZ128" s="3114"/>
      <c r="CA128" s="3114"/>
      <c r="CB128" s="3114"/>
      <c r="CC128" s="3114"/>
      <c r="CD128" s="3114"/>
      <c r="CE128" s="3114"/>
      <c r="CF128" s="3114"/>
      <c r="CG128" s="3114"/>
      <c r="CH128" s="3114"/>
      <c r="CI128" s="3115">
        <v>3</v>
      </c>
      <c r="CJ128" s="3116"/>
      <c r="CK128" s="3116"/>
      <c r="CL128" s="3116"/>
      <c r="CM128" s="3116"/>
      <c r="CN128" s="3116"/>
      <c r="CO128" s="3116"/>
      <c r="CP128" s="3116"/>
      <c r="CQ128" s="3116"/>
      <c r="CR128" s="3116"/>
      <c r="CS128" s="3116"/>
      <c r="CT128" s="3117"/>
      <c r="CU128" s="3118">
        <f t="shared" si="0"/>
        <v>9.8039215686274508E-3</v>
      </c>
      <c r="CV128" s="3118"/>
      <c r="CW128" s="3118"/>
      <c r="CX128" s="3118"/>
      <c r="CY128" s="3118"/>
      <c r="CZ128" s="3118"/>
      <c r="DA128" s="3118"/>
      <c r="DB128" s="3118"/>
      <c r="DC128" s="3118"/>
      <c r="DD128" s="3118"/>
      <c r="DE128" s="3118"/>
      <c r="DF128" s="3118"/>
    </row>
    <row r="129" spans="2:110" ht="15" customHeight="1" x14ac:dyDescent="0.25">
      <c r="B129" s="3126" t="s">
        <v>3573</v>
      </c>
      <c r="C129" s="3126"/>
      <c r="D129" s="3126"/>
      <c r="E129" s="3126"/>
      <c r="F129" s="3126"/>
      <c r="G129" s="3126"/>
      <c r="H129" s="3126"/>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26"/>
      <c r="AD129" s="3126"/>
      <c r="AE129" s="3126"/>
      <c r="AF129" s="3126"/>
      <c r="AG129" s="3126"/>
      <c r="AH129" s="3126"/>
      <c r="AI129" s="3126"/>
      <c r="AJ129" s="3126"/>
      <c r="AK129" s="3126"/>
      <c r="AL129" s="3126"/>
      <c r="AM129" s="3126"/>
      <c r="AN129" s="3126"/>
      <c r="AO129" s="3126"/>
      <c r="AP129" s="3126"/>
      <c r="AQ129" s="3126"/>
      <c r="AR129" s="3126"/>
      <c r="AS129" s="3126"/>
      <c r="AT129" s="3126"/>
      <c r="AU129" s="3126"/>
      <c r="AV129" s="3126"/>
      <c r="AW129" s="3126"/>
      <c r="AX129" s="3126"/>
      <c r="AY129" s="3126"/>
      <c r="AZ129" s="3126"/>
      <c r="BA129" s="3126"/>
      <c r="BB129" s="3126"/>
      <c r="BC129" s="3126"/>
      <c r="BD129" s="3126"/>
      <c r="BE129" s="3126"/>
      <c r="BF129" s="3126"/>
      <c r="BG129" s="3126"/>
      <c r="BH129" s="3126"/>
      <c r="BI129" s="3126"/>
      <c r="BJ129" s="3126"/>
      <c r="BK129" s="3126"/>
      <c r="BL129" s="3126"/>
      <c r="BM129" s="3126"/>
      <c r="BN129" s="3126"/>
      <c r="BO129" s="3126"/>
      <c r="BP129" s="3126"/>
      <c r="BQ129" s="3126"/>
      <c r="BR129" s="3126"/>
      <c r="BS129" s="3126"/>
      <c r="BT129" s="3126"/>
      <c r="BU129" s="3126"/>
      <c r="BV129" s="3126"/>
      <c r="BW129" s="3126"/>
      <c r="BX129" s="3126"/>
      <c r="BY129" s="3126"/>
      <c r="BZ129" s="3126"/>
      <c r="CA129" s="3126"/>
      <c r="CB129" s="3126"/>
      <c r="CC129" s="3126"/>
      <c r="CD129" s="3126"/>
      <c r="CE129" s="3126"/>
      <c r="CF129" s="3126"/>
      <c r="CG129" s="3126"/>
      <c r="CH129" s="3126"/>
      <c r="CI129" s="3115">
        <v>17</v>
      </c>
      <c r="CJ129" s="3116"/>
      <c r="CK129" s="3116"/>
      <c r="CL129" s="3116"/>
      <c r="CM129" s="3116"/>
      <c r="CN129" s="3116"/>
      <c r="CO129" s="3116"/>
      <c r="CP129" s="3116"/>
      <c r="CQ129" s="3116"/>
      <c r="CR129" s="3116"/>
      <c r="CS129" s="3116"/>
      <c r="CT129" s="3117"/>
      <c r="CU129" s="3118">
        <f t="shared" si="0"/>
        <v>5.5555555555555552E-2</v>
      </c>
      <c r="CV129" s="3118"/>
      <c r="CW129" s="3118"/>
      <c r="CX129" s="3118"/>
      <c r="CY129" s="3118"/>
      <c r="CZ129" s="3118"/>
      <c r="DA129" s="3118"/>
      <c r="DB129" s="3118"/>
      <c r="DC129" s="3118"/>
      <c r="DD129" s="3118"/>
      <c r="DE129" s="3118"/>
      <c r="DF129" s="3118"/>
    </row>
    <row r="130" spans="2:110" ht="15" customHeight="1" x14ac:dyDescent="0.25">
      <c r="B130" s="3126" t="s">
        <v>3612</v>
      </c>
      <c r="C130" s="3126"/>
      <c r="D130" s="3126"/>
      <c r="E130" s="3126"/>
      <c r="F130" s="3126"/>
      <c r="G130" s="3126"/>
      <c r="H130" s="3126"/>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26"/>
      <c r="AD130" s="3126"/>
      <c r="AE130" s="3126"/>
      <c r="AF130" s="3126"/>
      <c r="AG130" s="3126"/>
      <c r="AH130" s="3126"/>
      <c r="AI130" s="3126"/>
      <c r="AJ130" s="3126"/>
      <c r="AK130" s="3126"/>
      <c r="AL130" s="3126"/>
      <c r="AM130" s="3126"/>
      <c r="AN130" s="3126"/>
      <c r="AO130" s="3126"/>
      <c r="AP130" s="3126"/>
      <c r="AQ130" s="3126"/>
      <c r="AR130" s="3126"/>
      <c r="AS130" s="3126"/>
      <c r="AT130" s="3126"/>
      <c r="AU130" s="3126"/>
      <c r="AV130" s="3126"/>
      <c r="AW130" s="3126"/>
      <c r="AX130" s="3126"/>
      <c r="AY130" s="3126"/>
      <c r="AZ130" s="3126"/>
      <c r="BA130" s="3126"/>
      <c r="BB130" s="3126"/>
      <c r="BC130" s="3126"/>
      <c r="BD130" s="3126"/>
      <c r="BE130" s="3126"/>
      <c r="BF130" s="3126"/>
      <c r="BG130" s="3126"/>
      <c r="BH130" s="3126"/>
      <c r="BI130" s="3126"/>
      <c r="BJ130" s="3126"/>
      <c r="BK130" s="3126"/>
      <c r="BL130" s="3126"/>
      <c r="BM130" s="3126"/>
      <c r="BN130" s="3126"/>
      <c r="BO130" s="3126"/>
      <c r="BP130" s="3126"/>
      <c r="BQ130" s="3126"/>
      <c r="BR130" s="3126"/>
      <c r="BS130" s="3126"/>
      <c r="BT130" s="3126"/>
      <c r="BU130" s="3126"/>
      <c r="BV130" s="3126"/>
      <c r="BW130" s="3126"/>
      <c r="BX130" s="3126"/>
      <c r="BY130" s="3126"/>
      <c r="BZ130" s="3126"/>
      <c r="CA130" s="3126"/>
      <c r="CB130" s="3126"/>
      <c r="CC130" s="3126"/>
      <c r="CD130" s="3126"/>
      <c r="CE130" s="3126"/>
      <c r="CF130" s="3126"/>
      <c r="CG130" s="3126"/>
      <c r="CH130" s="3126"/>
      <c r="CI130" s="3115">
        <v>22</v>
      </c>
      <c r="CJ130" s="3116"/>
      <c r="CK130" s="3116"/>
      <c r="CL130" s="3116"/>
      <c r="CM130" s="3116"/>
      <c r="CN130" s="3116"/>
      <c r="CO130" s="3116"/>
      <c r="CP130" s="3116"/>
      <c r="CQ130" s="3116"/>
      <c r="CR130" s="3116"/>
      <c r="CS130" s="3116"/>
      <c r="CT130" s="3117"/>
      <c r="CU130" s="3118">
        <f t="shared" si="0"/>
        <v>7.1895424836601302E-2</v>
      </c>
      <c r="CV130" s="3118"/>
      <c r="CW130" s="3118"/>
      <c r="CX130" s="3118"/>
      <c r="CY130" s="3118"/>
      <c r="CZ130" s="3118"/>
      <c r="DA130" s="3118"/>
      <c r="DB130" s="3118"/>
      <c r="DC130" s="3118"/>
      <c r="DD130" s="3118"/>
      <c r="DE130" s="3118"/>
      <c r="DF130" s="3118"/>
    </row>
    <row r="131" spans="2:110" ht="15" customHeight="1" x14ac:dyDescent="0.25">
      <c r="B131" s="2935" t="s">
        <v>2659</v>
      </c>
      <c r="C131" s="2935"/>
      <c r="D131" s="2935"/>
      <c r="E131" s="2935"/>
      <c r="F131" s="2935"/>
      <c r="G131" s="2935"/>
      <c r="H131" s="2935"/>
      <c r="I131" s="2935"/>
      <c r="J131" s="2935"/>
      <c r="K131" s="2935"/>
      <c r="L131" s="2935"/>
      <c r="M131" s="2935"/>
      <c r="N131" s="2935"/>
      <c r="O131" s="2935"/>
      <c r="P131" s="2935"/>
      <c r="Q131" s="2935"/>
      <c r="R131" s="2935"/>
      <c r="S131" s="2935"/>
      <c r="T131" s="2935"/>
      <c r="U131" s="2935"/>
      <c r="V131" s="2935"/>
      <c r="W131" s="2935"/>
      <c r="X131" s="2935"/>
      <c r="Y131" s="2935"/>
      <c r="Z131" s="2935"/>
      <c r="AA131" s="2935"/>
      <c r="AB131" s="2935"/>
      <c r="AC131" s="2935"/>
      <c r="AD131" s="2935"/>
      <c r="AE131" s="2935"/>
      <c r="AF131" s="2935"/>
      <c r="AG131" s="2935"/>
      <c r="AH131" s="2935"/>
      <c r="AI131" s="2935"/>
      <c r="AJ131" s="2935"/>
      <c r="AK131" s="2935"/>
      <c r="AL131" s="2935"/>
      <c r="AM131" s="2935"/>
      <c r="AN131" s="2935"/>
      <c r="AO131" s="2935"/>
      <c r="AP131" s="2935"/>
      <c r="AQ131" s="2935"/>
      <c r="AR131" s="2935"/>
      <c r="AS131" s="2935"/>
      <c r="AT131" s="2935"/>
      <c r="AU131" s="2935"/>
      <c r="AV131" s="2935"/>
      <c r="AW131" s="2935"/>
      <c r="AX131" s="2935"/>
      <c r="AY131" s="2935"/>
      <c r="AZ131" s="2935"/>
      <c r="BA131" s="2935"/>
      <c r="BB131" s="2935"/>
      <c r="BC131" s="2935"/>
      <c r="BD131" s="2935"/>
      <c r="BE131" s="2935"/>
      <c r="BF131" s="2935"/>
      <c r="BG131" s="2935"/>
      <c r="BH131" s="2935"/>
      <c r="BI131" s="2935"/>
      <c r="BJ131" s="2935"/>
      <c r="BK131" s="2935"/>
      <c r="BL131" s="2935"/>
      <c r="BM131" s="2935"/>
      <c r="BN131" s="2935"/>
      <c r="BO131" s="2935"/>
      <c r="BP131" s="2935"/>
      <c r="BQ131" s="2935"/>
      <c r="BR131" s="2935"/>
      <c r="BS131" s="2935"/>
      <c r="BT131" s="2935"/>
      <c r="BU131" s="2935"/>
      <c r="BV131" s="2935"/>
      <c r="BW131" s="2935"/>
      <c r="BX131" s="2935"/>
      <c r="BY131" s="2935"/>
      <c r="BZ131" s="2935"/>
      <c r="CA131" s="2935"/>
      <c r="CB131" s="2935"/>
      <c r="CC131" s="2935"/>
      <c r="CD131" s="2935"/>
      <c r="CE131" s="2935"/>
      <c r="CF131" s="2935"/>
      <c r="CG131" s="2935"/>
      <c r="CH131" s="2935"/>
      <c r="CI131" s="3115">
        <v>58</v>
      </c>
      <c r="CJ131" s="3116"/>
      <c r="CK131" s="3116"/>
      <c r="CL131" s="3116"/>
      <c r="CM131" s="3116"/>
      <c r="CN131" s="3116"/>
      <c r="CO131" s="3116"/>
      <c r="CP131" s="3116"/>
      <c r="CQ131" s="3116"/>
      <c r="CR131" s="3116"/>
      <c r="CS131" s="3116"/>
      <c r="CT131" s="3117"/>
      <c r="CU131" s="3118">
        <f t="shared" si="0"/>
        <v>0.18954248366013071</v>
      </c>
      <c r="CV131" s="3118"/>
      <c r="CW131" s="3118"/>
      <c r="CX131" s="3118"/>
      <c r="CY131" s="3118"/>
      <c r="CZ131" s="3118"/>
      <c r="DA131" s="3118"/>
      <c r="DB131" s="3118"/>
      <c r="DC131" s="3118"/>
      <c r="DD131" s="3118"/>
      <c r="DE131" s="3118"/>
      <c r="DF131" s="3118"/>
    </row>
    <row r="132" spans="2:110" ht="15" customHeight="1" x14ac:dyDescent="0.25">
      <c r="B132" s="3127" t="s">
        <v>3575</v>
      </c>
      <c r="C132" s="3128"/>
      <c r="D132" s="3128"/>
      <c r="E132" s="3128"/>
      <c r="F132" s="3128"/>
      <c r="G132" s="3128"/>
      <c r="H132" s="3128"/>
      <c r="I132" s="3128"/>
      <c r="J132" s="3128"/>
      <c r="K132" s="3128"/>
      <c r="L132" s="3128"/>
      <c r="M132" s="3128"/>
      <c r="N132" s="3128"/>
      <c r="O132" s="3128"/>
      <c r="P132" s="3128"/>
      <c r="Q132" s="3128"/>
      <c r="R132" s="3128"/>
      <c r="S132" s="3128"/>
      <c r="T132" s="3128"/>
      <c r="U132" s="3128"/>
      <c r="V132" s="3128"/>
      <c r="W132" s="3128"/>
      <c r="X132" s="3128"/>
      <c r="Y132" s="3128"/>
      <c r="Z132" s="3128"/>
      <c r="AA132" s="3128"/>
      <c r="AB132" s="3128"/>
      <c r="AC132" s="3128"/>
      <c r="AD132" s="3128"/>
      <c r="AE132" s="3128"/>
      <c r="AF132" s="3128"/>
      <c r="AG132" s="3128"/>
      <c r="AH132" s="3128"/>
      <c r="AI132" s="3128"/>
      <c r="AJ132" s="3128"/>
      <c r="AK132" s="3128"/>
      <c r="AL132" s="3128"/>
      <c r="AM132" s="3128"/>
      <c r="AN132" s="3128"/>
      <c r="AO132" s="3128"/>
      <c r="AP132" s="3128"/>
      <c r="AQ132" s="3128"/>
      <c r="AR132" s="3128"/>
      <c r="AS132" s="3128"/>
      <c r="AT132" s="3128"/>
      <c r="AU132" s="3128"/>
      <c r="AV132" s="3128"/>
      <c r="AW132" s="3128"/>
      <c r="AX132" s="3128"/>
      <c r="AY132" s="3128"/>
      <c r="AZ132" s="3128"/>
      <c r="BA132" s="3128"/>
      <c r="BB132" s="3128"/>
      <c r="BC132" s="3128"/>
      <c r="BD132" s="3128"/>
      <c r="BE132" s="3128"/>
      <c r="BF132" s="3128"/>
      <c r="BG132" s="3128"/>
      <c r="BH132" s="3128"/>
      <c r="BI132" s="3128"/>
      <c r="BJ132" s="3128"/>
      <c r="BK132" s="3128"/>
      <c r="BL132" s="3128"/>
      <c r="BM132" s="3128"/>
      <c r="BN132" s="3128"/>
      <c r="BO132" s="3128"/>
      <c r="BP132" s="3128"/>
      <c r="BQ132" s="3128"/>
      <c r="BR132" s="3128"/>
      <c r="BS132" s="3128"/>
      <c r="BT132" s="3128"/>
      <c r="BU132" s="3128"/>
      <c r="BV132" s="3128"/>
      <c r="BW132" s="3128"/>
      <c r="BX132" s="3128"/>
      <c r="BY132" s="3128"/>
      <c r="BZ132" s="3128"/>
      <c r="CA132" s="3128"/>
      <c r="CB132" s="3128"/>
      <c r="CC132" s="3128"/>
      <c r="CD132" s="3128"/>
      <c r="CE132" s="3128"/>
      <c r="CF132" s="3128"/>
      <c r="CG132" s="3128"/>
      <c r="CH132" s="3129"/>
      <c r="CI132" s="3123">
        <f>CI123-CI124</f>
        <v>210</v>
      </c>
      <c r="CJ132" s="3124"/>
      <c r="CK132" s="3124"/>
      <c r="CL132" s="3124"/>
      <c r="CM132" s="3124"/>
      <c r="CN132" s="3124"/>
      <c r="CO132" s="3124"/>
      <c r="CP132" s="3124"/>
      <c r="CQ132" s="3124"/>
      <c r="CR132" s="3124"/>
      <c r="CS132" s="3124"/>
      <c r="CT132" s="3125"/>
      <c r="CU132" s="3110">
        <f t="shared" si="0"/>
        <v>0.68627450980392157</v>
      </c>
      <c r="CV132" s="3110"/>
      <c r="CW132" s="3110"/>
      <c r="CX132" s="3110"/>
      <c r="CY132" s="3110"/>
      <c r="CZ132" s="3110"/>
      <c r="DA132" s="3110"/>
      <c r="DB132" s="3110"/>
      <c r="DC132" s="3110"/>
      <c r="DD132" s="3110"/>
      <c r="DE132" s="3110"/>
      <c r="DF132" s="3110"/>
    </row>
    <row r="133" spans="2:110" x14ac:dyDescent="0.25">
      <c r="B133" s="849"/>
      <c r="C133" s="849"/>
      <c r="D133" s="849"/>
      <c r="E133" s="849"/>
      <c r="F133" s="849"/>
      <c r="G133" s="849"/>
      <c r="H133" s="849"/>
      <c r="I133" s="849"/>
      <c r="J133" s="849"/>
      <c r="K133" s="849"/>
      <c r="L133" s="849"/>
      <c r="M133" s="849"/>
      <c r="N133" s="849"/>
      <c r="O133" s="849"/>
      <c r="P133" s="849"/>
      <c r="Q133" s="849"/>
      <c r="R133" s="849"/>
      <c r="S133" s="849"/>
      <c r="T133" s="849"/>
      <c r="U133" s="849"/>
      <c r="V133" s="849"/>
      <c r="W133" s="849"/>
      <c r="X133" s="849"/>
      <c r="Y133" s="849"/>
      <c r="Z133" s="849"/>
      <c r="AA133" s="849"/>
      <c r="AB133" s="849"/>
      <c r="AC133" s="849"/>
      <c r="AD133" s="849"/>
      <c r="AE133" s="849"/>
      <c r="AF133" s="849"/>
      <c r="AG133" s="849"/>
      <c r="AH133" s="849"/>
      <c r="AI133" s="849"/>
      <c r="AJ133" s="849"/>
      <c r="AK133" s="849"/>
      <c r="AL133" s="849"/>
      <c r="AM133" s="849"/>
      <c r="AN133" s="849"/>
      <c r="AO133" s="849"/>
      <c r="AP133" s="849"/>
      <c r="AQ133" s="849"/>
      <c r="AR133" s="849"/>
      <c r="AS133" s="849"/>
      <c r="AT133" s="849"/>
      <c r="AU133" s="849"/>
      <c r="AV133" s="849"/>
      <c r="AW133" s="849"/>
      <c r="AX133" s="849"/>
      <c r="AY133" s="849"/>
      <c r="AZ133" s="849"/>
      <c r="BA133" s="849"/>
      <c r="BB133" s="849"/>
      <c r="BC133" s="849"/>
      <c r="BD133" s="849"/>
      <c r="BE133" s="849"/>
      <c r="BF133" s="849"/>
      <c r="BG133" s="849"/>
      <c r="BH133" s="849"/>
      <c r="BI133" s="849"/>
      <c r="BJ133" s="849"/>
      <c r="BK133" s="849"/>
      <c r="BL133" s="849"/>
      <c r="BM133" s="849"/>
      <c r="BN133" s="849"/>
      <c r="BO133" s="849"/>
      <c r="BP133" s="849"/>
      <c r="BQ133" s="849"/>
      <c r="BR133" s="849"/>
      <c r="BS133" s="849"/>
      <c r="BT133" s="849"/>
      <c r="BU133" s="849"/>
      <c r="BV133" s="849"/>
      <c r="BW133" s="849"/>
      <c r="BX133" s="849"/>
      <c r="BY133" s="849"/>
      <c r="BZ133" s="849"/>
      <c r="CA133" s="849"/>
      <c r="CB133" s="849"/>
      <c r="CC133" s="849"/>
      <c r="CD133" s="849"/>
      <c r="CE133" s="849"/>
      <c r="CF133" s="849"/>
      <c r="CG133" s="849"/>
      <c r="CH133" s="849"/>
      <c r="CI133" s="798"/>
      <c r="CJ133" s="798"/>
      <c r="CK133" s="798"/>
      <c r="CL133" s="798"/>
      <c r="CM133" s="798"/>
      <c r="CN133" s="798"/>
      <c r="CO133" s="798"/>
      <c r="CP133" s="798"/>
      <c r="CQ133" s="798"/>
      <c r="CR133" s="798"/>
      <c r="CS133" s="798"/>
      <c r="CT133" s="798"/>
      <c r="CU133" s="798"/>
      <c r="CV133" s="798"/>
      <c r="CW133" s="798"/>
      <c r="CX133" s="798"/>
      <c r="CY133" s="798"/>
      <c r="CZ133" s="798"/>
      <c r="DA133" s="798"/>
      <c r="DB133" s="798"/>
      <c r="DC133" s="798"/>
      <c r="DD133" s="798"/>
      <c r="DE133" s="798"/>
      <c r="DF133" s="798"/>
    </row>
    <row r="134" spans="2:110" x14ac:dyDescent="0.25">
      <c r="B134" s="798"/>
      <c r="C134" s="798"/>
      <c r="D134" s="798"/>
      <c r="E134" s="798"/>
      <c r="F134" s="798"/>
      <c r="G134" s="798"/>
      <c r="H134" s="798"/>
      <c r="I134" s="798"/>
      <c r="J134" s="798"/>
      <c r="K134" s="798"/>
      <c r="L134" s="798"/>
      <c r="M134" s="798"/>
      <c r="N134" s="798"/>
      <c r="O134" s="798"/>
      <c r="P134" s="798"/>
      <c r="Q134" s="798"/>
      <c r="R134" s="798"/>
      <c r="S134" s="798"/>
      <c r="T134" s="798"/>
      <c r="U134" s="798"/>
      <c r="V134" s="798"/>
      <c r="W134" s="798"/>
      <c r="X134" s="798"/>
      <c r="Y134" s="798"/>
      <c r="Z134" s="798"/>
      <c r="AA134" s="798"/>
      <c r="AB134" s="798"/>
      <c r="AC134" s="798"/>
      <c r="AD134" s="798"/>
      <c r="AE134" s="798"/>
      <c r="AF134" s="798"/>
      <c r="AG134" s="798"/>
      <c r="AH134" s="798"/>
      <c r="AI134" s="798"/>
      <c r="AJ134" s="798"/>
      <c r="AK134" s="798"/>
      <c r="AL134" s="798"/>
      <c r="AM134" s="798"/>
      <c r="AN134" s="798"/>
      <c r="AO134" s="798"/>
      <c r="AP134" s="798"/>
      <c r="AQ134" s="798"/>
      <c r="AR134" s="798"/>
      <c r="AS134" s="798"/>
      <c r="AT134" s="798"/>
      <c r="AU134" s="798"/>
      <c r="AV134" s="798"/>
      <c r="AW134" s="798"/>
      <c r="AX134" s="798"/>
      <c r="AY134" s="798"/>
      <c r="AZ134" s="798"/>
      <c r="BA134" s="798"/>
      <c r="BB134" s="798"/>
      <c r="BC134" s="798"/>
      <c r="BD134" s="798"/>
      <c r="BE134" s="798"/>
      <c r="BF134" s="798"/>
      <c r="BG134" s="798"/>
      <c r="BH134" s="798"/>
      <c r="BI134" s="798"/>
      <c r="BJ134" s="798"/>
      <c r="BK134" s="798"/>
      <c r="BL134" s="798"/>
      <c r="BM134" s="798"/>
      <c r="BN134" s="798"/>
      <c r="BO134" s="798"/>
      <c r="BP134" s="798"/>
      <c r="BQ134" s="798"/>
      <c r="BR134" s="798"/>
      <c r="BS134" s="798"/>
      <c r="BT134" s="798"/>
      <c r="BU134" s="798"/>
      <c r="BV134" s="798"/>
      <c r="BW134" s="798"/>
      <c r="BX134" s="798"/>
      <c r="BY134" s="798"/>
      <c r="BZ134" s="798"/>
      <c r="CA134" s="798"/>
      <c r="CB134" s="798"/>
      <c r="CC134" s="798"/>
      <c r="CD134" s="798"/>
      <c r="CE134" s="798"/>
      <c r="CF134" s="798"/>
      <c r="CG134" s="798"/>
      <c r="CH134" s="798"/>
      <c r="CI134" s="798"/>
      <c r="CJ134" s="798"/>
      <c r="CK134" s="798"/>
      <c r="CL134" s="798"/>
      <c r="CM134" s="798"/>
      <c r="CN134" s="798"/>
      <c r="CO134" s="798"/>
      <c r="CP134" s="798"/>
      <c r="CQ134" s="798"/>
      <c r="CR134" s="798"/>
      <c r="CS134" s="798"/>
      <c r="CT134" s="798"/>
      <c r="CU134" s="798"/>
      <c r="CV134" s="798"/>
      <c r="CW134" s="798"/>
      <c r="CX134" s="798"/>
      <c r="CY134" s="798"/>
      <c r="CZ134" s="798"/>
      <c r="DA134" s="798"/>
      <c r="DB134" s="798"/>
      <c r="DC134" s="798"/>
      <c r="DD134" s="798"/>
      <c r="DE134" s="798"/>
      <c r="DF134" s="798"/>
    </row>
    <row r="135" spans="2:110" ht="20.100000000000001" customHeight="1" x14ac:dyDescent="0.25">
      <c r="B135" s="3111" t="s">
        <v>942</v>
      </c>
      <c r="C135" s="3112"/>
      <c r="D135" s="3112"/>
      <c r="E135" s="3112"/>
      <c r="F135" s="3112"/>
      <c r="G135" s="3112"/>
      <c r="H135" s="3112"/>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12"/>
      <c r="AD135" s="3112"/>
      <c r="AE135" s="3112"/>
      <c r="AF135" s="3112"/>
      <c r="AG135" s="3112"/>
      <c r="AH135" s="3112"/>
      <c r="AI135" s="3112"/>
      <c r="AJ135" s="3112"/>
      <c r="AK135" s="3112"/>
      <c r="AL135" s="3112"/>
      <c r="AM135" s="3112"/>
      <c r="AN135" s="3112"/>
      <c r="AO135" s="3112"/>
      <c r="AP135" s="3112"/>
      <c r="AQ135" s="3112"/>
      <c r="AR135" s="3112"/>
      <c r="AS135" s="3112"/>
      <c r="AT135" s="3112"/>
      <c r="AU135" s="3112"/>
      <c r="AV135" s="3112"/>
      <c r="AW135" s="3112"/>
      <c r="AX135" s="3112"/>
      <c r="AY135" s="3112"/>
      <c r="AZ135" s="3112"/>
      <c r="BA135" s="3112"/>
      <c r="BB135" s="3112"/>
      <c r="BC135" s="3112"/>
      <c r="BD135" s="3112"/>
      <c r="BE135" s="3112"/>
      <c r="BF135" s="3112"/>
      <c r="BG135" s="3112"/>
      <c r="BH135" s="3112"/>
      <c r="BI135" s="3112"/>
      <c r="BJ135" s="3112"/>
      <c r="BK135" s="3112"/>
      <c r="BL135" s="3112"/>
      <c r="BM135" s="3112"/>
      <c r="BN135" s="3112"/>
      <c r="BO135" s="3112"/>
      <c r="BP135" s="3112"/>
      <c r="BQ135" s="3112"/>
      <c r="BR135" s="3112"/>
      <c r="BS135" s="3112"/>
      <c r="BT135" s="3112"/>
      <c r="BU135" s="3112"/>
      <c r="BV135" s="3112"/>
      <c r="BW135" s="3112"/>
      <c r="BX135" s="3113"/>
      <c r="BY135" s="798"/>
      <c r="BZ135" s="798"/>
      <c r="CA135" s="798"/>
      <c r="CB135" s="798"/>
      <c r="CC135" s="798"/>
      <c r="CD135" s="798"/>
      <c r="CE135" s="798"/>
      <c r="CF135" s="798"/>
      <c r="CG135" s="798"/>
      <c r="CH135" s="798"/>
      <c r="CI135" s="798"/>
      <c r="CJ135" s="798"/>
      <c r="CK135" s="798"/>
      <c r="CL135" s="798"/>
      <c r="CM135" s="798"/>
      <c r="CN135" s="798"/>
      <c r="CO135" s="798"/>
      <c r="CP135" s="798"/>
      <c r="CQ135" s="798"/>
      <c r="CR135" s="798"/>
      <c r="CS135" s="798"/>
      <c r="CT135" s="798"/>
      <c r="CU135" s="798"/>
      <c r="CV135" s="798"/>
      <c r="CW135" s="798"/>
      <c r="CX135" s="798"/>
      <c r="CY135" s="798"/>
      <c r="CZ135" s="798"/>
      <c r="DA135" s="798"/>
      <c r="DB135" s="798"/>
      <c r="DC135" s="798"/>
      <c r="DD135" s="798"/>
      <c r="DE135" s="798"/>
      <c r="DF135" s="798"/>
    </row>
    <row r="136" spans="2:110" ht="20.100000000000001" customHeight="1" x14ac:dyDescent="0.25">
      <c r="B136" s="3122" t="s">
        <v>913</v>
      </c>
      <c r="C136" s="3122"/>
      <c r="D136" s="3122"/>
      <c r="E136" s="3122"/>
      <c r="F136" s="3122"/>
      <c r="G136" s="3122"/>
      <c r="H136" s="3122"/>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22"/>
      <c r="AD136" s="3122"/>
      <c r="AE136" s="3122"/>
      <c r="AF136" s="3122"/>
      <c r="AG136" s="3122"/>
      <c r="AH136" s="3122"/>
      <c r="AI136" s="3122"/>
      <c r="AJ136" s="3122"/>
      <c r="AK136" s="3122"/>
      <c r="AL136" s="3119" t="s">
        <v>960</v>
      </c>
      <c r="AM136" s="3120"/>
      <c r="AN136" s="3120"/>
      <c r="AO136" s="3120"/>
      <c r="AP136" s="3120"/>
      <c r="AQ136" s="3120"/>
      <c r="AR136" s="3120"/>
      <c r="AS136" s="3120"/>
      <c r="AT136" s="3120"/>
      <c r="AU136" s="3120"/>
      <c r="AV136" s="3120"/>
      <c r="AW136" s="3120"/>
      <c r="AX136" s="3120"/>
      <c r="AY136" s="3120"/>
      <c r="AZ136" s="3120"/>
      <c r="BA136" s="3120"/>
      <c r="BB136" s="3120"/>
      <c r="BC136" s="3120"/>
      <c r="BD136" s="3120"/>
      <c r="BE136" s="3120"/>
      <c r="BF136" s="3120"/>
      <c r="BG136" s="3120"/>
      <c r="BH136" s="3120"/>
      <c r="BI136" s="3120"/>
      <c r="BJ136" s="3120"/>
      <c r="BK136" s="3120"/>
      <c r="BL136" s="3120"/>
      <c r="BM136" s="3120"/>
      <c r="BN136" s="3120"/>
      <c r="BO136" s="3120"/>
      <c r="BP136" s="3120"/>
      <c r="BQ136" s="3120"/>
      <c r="BR136" s="3120"/>
      <c r="BS136" s="3120"/>
      <c r="BT136" s="3120"/>
      <c r="BU136" s="3120"/>
      <c r="BV136" s="3120"/>
      <c r="BW136" s="3120"/>
      <c r="BX136" s="3121"/>
      <c r="BY136" s="798"/>
      <c r="BZ136" s="798"/>
      <c r="CA136" s="798"/>
      <c r="CB136" s="798"/>
      <c r="CC136" s="798"/>
      <c r="CD136" s="798"/>
      <c r="CE136" s="798"/>
      <c r="CF136" s="798"/>
      <c r="CG136" s="798"/>
      <c r="CH136" s="798"/>
      <c r="CI136" s="798"/>
      <c r="CJ136" s="798"/>
      <c r="CK136" s="798"/>
      <c r="CL136" s="798"/>
      <c r="CM136" s="798"/>
      <c r="CN136" s="798"/>
      <c r="CO136" s="798"/>
      <c r="CP136" s="798"/>
      <c r="CQ136" s="798"/>
      <c r="CR136" s="798"/>
      <c r="CS136" s="798"/>
      <c r="CT136" s="798"/>
      <c r="CU136" s="798"/>
      <c r="CV136" s="798"/>
      <c r="CW136" s="798"/>
      <c r="CX136" s="798"/>
      <c r="CY136" s="798"/>
      <c r="CZ136" s="798"/>
      <c r="DA136" s="798"/>
      <c r="DB136" s="798"/>
      <c r="DC136" s="798"/>
      <c r="DD136" s="798"/>
      <c r="DE136" s="798"/>
      <c r="DF136" s="798"/>
    </row>
    <row r="137" spans="2:110" ht="20.100000000000001" customHeight="1" x14ac:dyDescent="0.25">
      <c r="B137" s="3122" t="s">
        <v>914</v>
      </c>
      <c r="C137" s="3122"/>
      <c r="D137" s="3122"/>
      <c r="E137" s="3122"/>
      <c r="F137" s="3122"/>
      <c r="G137" s="3122"/>
      <c r="H137" s="3122"/>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22"/>
      <c r="AD137" s="3122"/>
      <c r="AE137" s="3122"/>
      <c r="AF137" s="3122"/>
      <c r="AG137" s="3122"/>
      <c r="AH137" s="3122"/>
      <c r="AI137" s="3122"/>
      <c r="AJ137" s="3122"/>
      <c r="AK137" s="3122"/>
      <c r="AL137" s="3119" t="s">
        <v>960</v>
      </c>
      <c r="AM137" s="3120"/>
      <c r="AN137" s="3120"/>
      <c r="AO137" s="3120"/>
      <c r="AP137" s="3120"/>
      <c r="AQ137" s="3120"/>
      <c r="AR137" s="3120"/>
      <c r="AS137" s="3120"/>
      <c r="AT137" s="3120"/>
      <c r="AU137" s="3120"/>
      <c r="AV137" s="3120"/>
      <c r="AW137" s="3120"/>
      <c r="AX137" s="3120"/>
      <c r="AY137" s="3120"/>
      <c r="AZ137" s="3120"/>
      <c r="BA137" s="3120"/>
      <c r="BB137" s="3120"/>
      <c r="BC137" s="3120"/>
      <c r="BD137" s="3120"/>
      <c r="BE137" s="3120"/>
      <c r="BF137" s="3120"/>
      <c r="BG137" s="3120"/>
      <c r="BH137" s="3120"/>
      <c r="BI137" s="3120"/>
      <c r="BJ137" s="3120"/>
      <c r="BK137" s="3120"/>
      <c r="BL137" s="3120"/>
      <c r="BM137" s="3120"/>
      <c r="BN137" s="3120"/>
      <c r="BO137" s="3120"/>
      <c r="BP137" s="3120"/>
      <c r="BQ137" s="3120"/>
      <c r="BR137" s="3120"/>
      <c r="BS137" s="3120"/>
      <c r="BT137" s="3120"/>
      <c r="BU137" s="3120"/>
      <c r="BV137" s="3120"/>
      <c r="BW137" s="3120"/>
      <c r="BX137" s="3121"/>
      <c r="BY137" s="798"/>
      <c r="BZ137" s="798"/>
      <c r="CA137" s="798"/>
      <c r="CB137" s="798"/>
      <c r="CC137" s="798"/>
      <c r="CD137" s="798"/>
      <c r="CE137" s="798"/>
      <c r="CF137" s="798"/>
      <c r="CG137" s="798"/>
      <c r="CH137" s="798"/>
      <c r="CI137" s="798"/>
      <c r="CJ137" s="798"/>
      <c r="CK137" s="798"/>
      <c r="CL137" s="798"/>
      <c r="CM137" s="798"/>
      <c r="CN137" s="798"/>
      <c r="CO137" s="798"/>
      <c r="CP137" s="798"/>
      <c r="CQ137" s="798"/>
      <c r="CR137" s="798"/>
      <c r="CS137" s="798"/>
      <c r="CT137" s="798"/>
      <c r="CU137" s="798"/>
      <c r="CV137" s="798"/>
      <c r="CW137" s="798"/>
      <c r="CX137" s="798"/>
      <c r="CY137" s="798"/>
      <c r="CZ137" s="798"/>
      <c r="DA137" s="798"/>
      <c r="DB137" s="798"/>
      <c r="DC137" s="798"/>
      <c r="DD137" s="798"/>
      <c r="DE137" s="798"/>
      <c r="DF137" s="798"/>
    </row>
    <row r="138" spans="2:110" ht="20.100000000000001" customHeight="1" x14ac:dyDescent="0.25">
      <c r="B138" s="3122" t="s">
        <v>915</v>
      </c>
      <c r="C138" s="3122"/>
      <c r="D138" s="3122"/>
      <c r="E138" s="3122"/>
      <c r="F138" s="3122"/>
      <c r="G138" s="3122"/>
      <c r="H138" s="3122"/>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22"/>
      <c r="AD138" s="3122"/>
      <c r="AE138" s="3122"/>
      <c r="AF138" s="3122"/>
      <c r="AG138" s="3122"/>
      <c r="AH138" s="3122"/>
      <c r="AI138" s="3122"/>
      <c r="AJ138" s="3122"/>
      <c r="AK138" s="3122"/>
      <c r="AL138" s="3119" t="s">
        <v>960</v>
      </c>
      <c r="AM138" s="3120"/>
      <c r="AN138" s="3120"/>
      <c r="AO138" s="3120"/>
      <c r="AP138" s="3120"/>
      <c r="AQ138" s="3120"/>
      <c r="AR138" s="3120"/>
      <c r="AS138" s="3120"/>
      <c r="AT138" s="3120"/>
      <c r="AU138" s="3120"/>
      <c r="AV138" s="3120"/>
      <c r="AW138" s="3120"/>
      <c r="AX138" s="3120"/>
      <c r="AY138" s="3120"/>
      <c r="AZ138" s="3120"/>
      <c r="BA138" s="3120"/>
      <c r="BB138" s="3120"/>
      <c r="BC138" s="3120"/>
      <c r="BD138" s="3120"/>
      <c r="BE138" s="3120"/>
      <c r="BF138" s="3120"/>
      <c r="BG138" s="3120"/>
      <c r="BH138" s="3120"/>
      <c r="BI138" s="3120"/>
      <c r="BJ138" s="3120"/>
      <c r="BK138" s="3120"/>
      <c r="BL138" s="3120"/>
      <c r="BM138" s="3120"/>
      <c r="BN138" s="3120"/>
      <c r="BO138" s="3120"/>
      <c r="BP138" s="3120"/>
      <c r="BQ138" s="3120"/>
      <c r="BR138" s="3120"/>
      <c r="BS138" s="3120"/>
      <c r="BT138" s="3120"/>
      <c r="BU138" s="3120"/>
      <c r="BV138" s="3120"/>
      <c r="BW138" s="3120"/>
      <c r="BX138" s="3121"/>
      <c r="BY138" s="798"/>
      <c r="BZ138" s="798"/>
      <c r="CA138" s="798"/>
      <c r="CB138" s="798"/>
      <c r="CC138" s="798"/>
      <c r="CD138" s="798"/>
      <c r="CE138" s="798"/>
      <c r="CF138" s="798"/>
      <c r="CG138" s="798"/>
      <c r="CH138" s="798"/>
      <c r="CI138" s="798"/>
      <c r="CJ138" s="798"/>
      <c r="CK138" s="798"/>
      <c r="CL138" s="798"/>
      <c r="CM138" s="798"/>
      <c r="CN138" s="798"/>
      <c r="CO138" s="798"/>
      <c r="CP138" s="798"/>
      <c r="CQ138" s="798"/>
      <c r="CR138" s="798"/>
      <c r="CS138" s="798"/>
      <c r="CT138" s="798"/>
      <c r="CU138" s="798"/>
      <c r="CV138" s="798"/>
      <c r="CW138" s="798"/>
      <c r="CX138" s="798"/>
      <c r="CY138" s="798"/>
      <c r="CZ138" s="798"/>
      <c r="DA138" s="798"/>
      <c r="DB138" s="798"/>
      <c r="DC138" s="798"/>
      <c r="DD138" s="798"/>
      <c r="DE138" s="798"/>
      <c r="DF138" s="798"/>
    </row>
    <row r="139" spans="2:110" ht="20.100000000000001" customHeight="1" x14ac:dyDescent="0.25">
      <c r="B139" s="3122" t="s">
        <v>896</v>
      </c>
      <c r="C139" s="3122"/>
      <c r="D139" s="3122"/>
      <c r="E139" s="3122"/>
      <c r="F139" s="3122"/>
      <c r="G139" s="3122"/>
      <c r="H139" s="3122"/>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22"/>
      <c r="AD139" s="3122"/>
      <c r="AE139" s="3122"/>
      <c r="AF139" s="3122"/>
      <c r="AG139" s="3122"/>
      <c r="AH139" s="3122"/>
      <c r="AI139" s="3122"/>
      <c r="AJ139" s="3122"/>
      <c r="AK139" s="3122"/>
      <c r="AL139" s="3119" t="s">
        <v>960</v>
      </c>
      <c r="AM139" s="3120"/>
      <c r="AN139" s="3120"/>
      <c r="AO139" s="3120"/>
      <c r="AP139" s="3120"/>
      <c r="AQ139" s="3120"/>
      <c r="AR139" s="3120"/>
      <c r="AS139" s="3120"/>
      <c r="AT139" s="3120"/>
      <c r="AU139" s="3120"/>
      <c r="AV139" s="3120"/>
      <c r="AW139" s="3120"/>
      <c r="AX139" s="3120"/>
      <c r="AY139" s="3120"/>
      <c r="AZ139" s="3120"/>
      <c r="BA139" s="3120"/>
      <c r="BB139" s="3120"/>
      <c r="BC139" s="3120"/>
      <c r="BD139" s="3120"/>
      <c r="BE139" s="3120"/>
      <c r="BF139" s="3120"/>
      <c r="BG139" s="3120"/>
      <c r="BH139" s="3120"/>
      <c r="BI139" s="3120"/>
      <c r="BJ139" s="3120"/>
      <c r="BK139" s="3120"/>
      <c r="BL139" s="3120"/>
      <c r="BM139" s="3120"/>
      <c r="BN139" s="3120"/>
      <c r="BO139" s="3120"/>
      <c r="BP139" s="3120"/>
      <c r="BQ139" s="3120"/>
      <c r="BR139" s="3120"/>
      <c r="BS139" s="3120"/>
      <c r="BT139" s="3120"/>
      <c r="BU139" s="3120"/>
      <c r="BV139" s="3120"/>
      <c r="BW139" s="3120"/>
      <c r="BX139" s="3121"/>
      <c r="BY139" s="798"/>
      <c r="BZ139" s="798"/>
      <c r="CA139" s="798"/>
      <c r="CB139" s="798"/>
      <c r="CC139" s="798"/>
      <c r="CD139" s="798"/>
      <c r="CE139" s="798"/>
      <c r="CF139" s="798"/>
      <c r="CG139" s="798"/>
      <c r="CH139" s="798"/>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8"/>
      <c r="DD139" s="798"/>
      <c r="DE139" s="798"/>
      <c r="DF139" s="798"/>
    </row>
  </sheetData>
  <sheetProtection algorithmName="SHA-512" hashValue="o/dgxvpxvm/iCrmU7TcYb0Ka/XNunDRdx0lHhspDNqnndZIxsurHUFURZk3fyaTPYuumLA2ZkUnVMQJLoB+6Yw==" saltValue="mDslSfmvt1GtyiIFvqomdg==" spinCount="100000" sheet="1" objects="1" scenarios="1"/>
  <customSheetViews>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B95:B99"/>
    <mergeCell ref="AG100:AO104"/>
    <mergeCell ref="AG105:AO109"/>
    <mergeCell ref="D90:AF94"/>
    <mergeCell ref="D95:AF99"/>
    <mergeCell ref="D100:AF10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65:B69"/>
    <mergeCell ref="B70:B74"/>
    <mergeCell ref="B75:B79"/>
    <mergeCell ref="AG90:AO94"/>
    <mergeCell ref="D85:AF89"/>
    <mergeCell ref="AG85:AO89"/>
    <mergeCell ref="B90:B94"/>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AL138:BX138"/>
    <mergeCell ref="B136:AK136"/>
    <mergeCell ref="AL136:BX136"/>
    <mergeCell ref="B128:CH128"/>
    <mergeCell ref="CI128:CT128"/>
    <mergeCell ref="B131:CH131"/>
    <mergeCell ref="CU132:DF132"/>
    <mergeCell ref="B135:BX135"/>
    <mergeCell ref="B127:CH127"/>
    <mergeCell ref="CI127:CT127"/>
    <mergeCell ref="CU127:DF127"/>
  </mergeCells>
  <hyperlinks>
    <hyperlink ref="CM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28"/>
  <dimension ref="B1:N49"/>
  <sheetViews>
    <sheetView showGridLines="0" zoomScaleNormal="100" zoomScaleSheetLayoutView="100" workbookViewId="0"/>
  </sheetViews>
  <sheetFormatPr defaultColWidth="9.140625" defaultRowHeight="15" x14ac:dyDescent="0.25"/>
  <cols>
    <col min="1" max="1" width="2.85546875" style="103" customWidth="1"/>
    <col min="2" max="4" width="10.7109375" style="103" customWidth="1"/>
    <col min="5" max="5" width="9.7109375" style="103" customWidth="1"/>
    <col min="6" max="6" width="22.28515625" style="103" customWidth="1"/>
    <col min="7" max="7" width="6.85546875" style="103" customWidth="1"/>
    <col min="8" max="12" width="10.7109375" style="103" customWidth="1"/>
    <col min="13" max="13" width="8" style="103" customWidth="1"/>
    <col min="14" max="14" width="10.140625" style="103" bestFit="1" customWidth="1"/>
    <col min="15" max="17" width="9.140625" style="103"/>
    <col min="18" max="18" width="9.140625" style="103" customWidth="1"/>
    <col min="19" max="16384" width="9.140625" style="103"/>
  </cols>
  <sheetData>
    <row r="1" spans="2:13" ht="14.25" customHeight="1" x14ac:dyDescent="0.25">
      <c r="B1" s="353"/>
    </row>
    <row r="2" spans="2:13" ht="15" customHeight="1" x14ac:dyDescent="0.3">
      <c r="B2" s="5"/>
      <c r="C2" s="525"/>
      <c r="D2" s="525"/>
      <c r="E2" s="525"/>
      <c r="F2" s="525"/>
      <c r="G2" s="525"/>
      <c r="H2" s="494"/>
      <c r="I2" s="494"/>
      <c r="J2" s="494"/>
      <c r="K2" s="494"/>
    </row>
    <row r="3" spans="2:13" ht="15" customHeight="1" x14ac:dyDescent="0.25">
      <c r="B3" s="78" t="s">
        <v>1243</v>
      </c>
      <c r="C3" s="508"/>
      <c r="D3" s="78"/>
      <c r="E3" s="508"/>
      <c r="F3" s="78"/>
      <c r="G3" s="78"/>
      <c r="H3" s="78"/>
      <c r="I3" s="508"/>
      <c r="J3" s="508"/>
      <c r="K3" s="508"/>
    </row>
    <row r="4" spans="2:13" ht="18" x14ac:dyDescent="0.25">
      <c r="B4" s="354" t="s">
        <v>725</v>
      </c>
      <c r="C4" s="508"/>
      <c r="D4" s="78"/>
      <c r="E4" s="78"/>
      <c r="F4" s="508"/>
      <c r="G4" s="508"/>
      <c r="H4" s="508"/>
      <c r="I4" s="508"/>
      <c r="J4" s="508"/>
      <c r="K4" s="190"/>
    </row>
    <row r="5" spans="2:13" ht="15.75" x14ac:dyDescent="0.25">
      <c r="B5" s="490"/>
      <c r="C5" s="508"/>
      <c r="D5" s="490"/>
      <c r="E5" s="490"/>
      <c r="F5" s="508"/>
      <c r="G5" s="508"/>
      <c r="H5" s="508"/>
      <c r="I5" s="508"/>
      <c r="J5" s="508"/>
      <c r="K5" s="190"/>
    </row>
    <row r="6" spans="2:13" ht="15" customHeight="1" x14ac:dyDescent="0.25">
      <c r="B6" s="508"/>
      <c r="C6" s="508"/>
      <c r="D6" s="490"/>
      <c r="E6" s="490"/>
      <c r="F6" s="508"/>
      <c r="G6" s="508"/>
      <c r="H6" s="508"/>
      <c r="I6" s="508"/>
      <c r="J6" s="508"/>
      <c r="K6" s="509"/>
      <c r="L6" s="177"/>
    </row>
    <row r="7" spans="2:13" ht="15.75" x14ac:dyDescent="0.25">
      <c r="B7" s="526" t="s">
        <v>3588</v>
      </c>
      <c r="C7" s="527"/>
      <c r="D7" s="526"/>
      <c r="E7" s="526"/>
      <c r="F7" s="527"/>
      <c r="G7" s="527"/>
      <c r="H7" s="510"/>
      <c r="I7" s="510"/>
      <c r="J7" s="510"/>
      <c r="K7" s="512"/>
      <c r="L7" s="177"/>
    </row>
    <row r="8" spans="2:13" ht="15.75" x14ac:dyDescent="0.25">
      <c r="B8" s="1848" t="s">
        <v>3589</v>
      </c>
      <c r="C8" s="837"/>
      <c r="D8" s="838"/>
      <c r="E8" s="838"/>
      <c r="F8" s="837"/>
      <c r="G8" s="528"/>
      <c r="H8" s="508"/>
      <c r="I8" s="490"/>
      <c r="J8" s="490"/>
      <c r="K8" s="512" t="str">
        <f>Inhalt!$C$7</f>
        <v>V. OncoBox: L1.1.1 (211126)</v>
      </c>
      <c r="L8" s="177"/>
    </row>
    <row r="9" spans="2:13" ht="15.75" x14ac:dyDescent="0.25">
      <c r="C9" s="508"/>
      <c r="D9" s="508"/>
      <c r="E9" s="508"/>
      <c r="F9" s="508"/>
      <c r="G9" s="508"/>
      <c r="H9" s="508"/>
      <c r="I9" s="490"/>
      <c r="J9" s="490"/>
      <c r="K9" s="512" t="str">
        <f>Inhalt!$C$8</f>
        <v>V. Spezifikation: L1.1.1 (211126)</v>
      </c>
      <c r="L9" s="177"/>
    </row>
    <row r="10" spans="2:13" ht="34.5" customHeight="1" x14ac:dyDescent="0.25">
      <c r="C10" s="508"/>
      <c r="D10" s="508"/>
      <c r="E10" s="508"/>
      <c r="F10" s="508"/>
      <c r="G10" s="508"/>
      <c r="H10" s="508"/>
      <c r="I10" s="508"/>
      <c r="J10" s="508"/>
      <c r="K10" s="2277" t="s">
        <v>1744</v>
      </c>
      <c r="L10" s="3161"/>
      <c r="M10" s="3161"/>
    </row>
    <row r="11" spans="2:13" x14ac:dyDescent="0.25">
      <c r="I11" s="177"/>
      <c r="J11" s="177"/>
      <c r="L11" s="177"/>
    </row>
    <row r="12" spans="2:13" x14ac:dyDescent="0.25">
      <c r="B12" s="410"/>
      <c r="I12" s="177"/>
      <c r="J12" s="177"/>
      <c r="K12" s="177"/>
      <c r="L12" s="177"/>
    </row>
    <row r="14" spans="2:13" ht="21.6" customHeight="1" x14ac:dyDescent="0.25">
      <c r="B14" s="529" t="s">
        <v>3553</v>
      </c>
      <c r="C14" s="530"/>
      <c r="D14" s="531"/>
      <c r="E14" s="532"/>
      <c r="F14" s="532"/>
      <c r="G14" s="532"/>
      <c r="H14" s="533"/>
      <c r="I14" s="533"/>
      <c r="J14" s="533"/>
      <c r="K14" s="533"/>
      <c r="L14" s="533"/>
    </row>
    <row r="15" spans="2:13" ht="14.45" customHeight="1" x14ac:dyDescent="0.25">
      <c r="B15" s="3162" t="s">
        <v>939</v>
      </c>
      <c r="C15" s="3163"/>
      <c r="D15" s="3163"/>
      <c r="E15" s="3163"/>
      <c r="F15" s="550" t="s">
        <v>930</v>
      </c>
      <c r="G15" s="551"/>
      <c r="H15" s="3164" t="s">
        <v>931</v>
      </c>
      <c r="I15" s="3165"/>
      <c r="J15" s="3165"/>
      <c r="K15" s="3165"/>
      <c r="L15" s="3165"/>
      <c r="M15" s="3166"/>
    </row>
    <row r="16" spans="2:13" ht="46.15" customHeight="1" x14ac:dyDescent="0.25">
      <c r="B16" s="2921" t="s">
        <v>964</v>
      </c>
      <c r="C16" s="3167"/>
      <c r="D16" s="3167"/>
      <c r="E16" s="3168"/>
      <c r="F16" s="535" t="s">
        <v>3592</v>
      </c>
      <c r="G16" s="723">
        <v>306</v>
      </c>
      <c r="H16" s="1865" t="s">
        <v>969</v>
      </c>
      <c r="I16" s="2884"/>
      <c r="J16" s="2884"/>
      <c r="K16" s="2884"/>
      <c r="L16" s="2884"/>
      <c r="M16" s="2884"/>
    </row>
    <row r="17" spans="2:13" s="610" customFormat="1" ht="24.75" customHeight="1" x14ac:dyDescent="0.25">
      <c r="B17" s="2356" t="s">
        <v>3593</v>
      </c>
      <c r="C17" s="3093"/>
      <c r="D17" s="3093"/>
      <c r="E17" s="3093"/>
      <c r="F17" s="1074" t="s">
        <v>1220</v>
      </c>
      <c r="G17" s="572">
        <v>0</v>
      </c>
      <c r="H17" s="2285"/>
      <c r="I17" s="2399"/>
      <c r="J17" s="2399"/>
      <c r="K17" s="2399"/>
      <c r="L17" s="2399"/>
      <c r="M17" s="2399"/>
    </row>
    <row r="18" spans="2:13" ht="28.5" customHeight="1" x14ac:dyDescent="0.25">
      <c r="B18" s="3151" t="s">
        <v>3560</v>
      </c>
      <c r="C18" s="3152"/>
      <c r="D18" s="3152"/>
      <c r="E18" s="3153"/>
      <c r="F18" s="538"/>
      <c r="G18" s="606">
        <v>306</v>
      </c>
      <c r="H18" s="2881"/>
      <c r="I18" s="2881"/>
      <c r="J18" s="2881"/>
      <c r="K18" s="2881"/>
      <c r="L18" s="2881"/>
      <c r="M18" s="2881"/>
    </row>
    <row r="19" spans="2:13" x14ac:dyDescent="0.25">
      <c r="B19" s="552"/>
      <c r="C19" s="552"/>
      <c r="D19" s="552"/>
      <c r="E19" s="539"/>
      <c r="F19" s="539"/>
      <c r="G19" s="539"/>
      <c r="H19" s="539"/>
      <c r="I19" s="539"/>
      <c r="J19" s="539"/>
      <c r="K19" s="539"/>
      <c r="L19" s="539"/>
      <c r="M19" s="539"/>
    </row>
    <row r="20" spans="2:13" x14ac:dyDescent="0.25">
      <c r="B20" s="540" t="s">
        <v>3561</v>
      </c>
      <c r="C20" s="539"/>
      <c r="D20" s="539"/>
      <c r="E20" s="539"/>
      <c r="F20" s="539"/>
      <c r="G20" s="539"/>
      <c r="H20" s="539"/>
      <c r="I20" s="539"/>
      <c r="J20" s="539"/>
      <c r="K20" s="539"/>
      <c r="L20" s="539"/>
      <c r="M20" s="539"/>
    </row>
    <row r="21" spans="2:13" ht="48" customHeight="1" x14ac:dyDescent="0.25">
      <c r="B21" s="3159" t="s">
        <v>273</v>
      </c>
      <c r="C21" s="3086"/>
      <c r="D21" s="3086"/>
      <c r="E21" s="3087"/>
      <c r="F21" s="3085" t="s">
        <v>963</v>
      </c>
      <c r="G21" s="3086"/>
      <c r="H21" s="3086"/>
      <c r="I21" s="3086"/>
      <c r="J21" s="3086"/>
      <c r="K21" s="3086"/>
      <c r="L21" s="3086"/>
      <c r="M21" s="3087"/>
    </row>
    <row r="22" spans="2:13" ht="24.6" customHeight="1" x14ac:dyDescent="0.25">
      <c r="B22" s="3160" t="s">
        <v>3590</v>
      </c>
      <c r="C22" s="3156"/>
      <c r="D22" s="3156"/>
      <c r="E22" s="3157"/>
      <c r="F22" s="3160" t="s">
        <v>962</v>
      </c>
      <c r="G22" s="3156"/>
      <c r="H22" s="3156"/>
      <c r="I22" s="3156"/>
      <c r="J22" s="3156"/>
      <c r="K22" s="3156"/>
      <c r="L22" s="3156"/>
      <c r="M22" s="3157"/>
    </row>
    <row r="23" spans="2:13" ht="22.5" customHeight="1" x14ac:dyDescent="0.25">
      <c r="B23" s="3155" t="s">
        <v>3591</v>
      </c>
      <c r="C23" s="3156"/>
      <c r="D23" s="3156"/>
      <c r="E23" s="3157"/>
      <c r="F23" s="3158" t="s">
        <v>975</v>
      </c>
      <c r="G23" s="3156"/>
      <c r="H23" s="3156"/>
      <c r="I23" s="3156"/>
      <c r="J23" s="3156"/>
      <c r="K23" s="3156"/>
      <c r="L23" s="3156"/>
      <c r="M23" s="3157"/>
    </row>
    <row r="26" spans="2:13" x14ac:dyDescent="0.25">
      <c r="B26" s="2991" t="s">
        <v>972</v>
      </c>
      <c r="C26" s="2991"/>
      <c r="D26" s="2991"/>
      <c r="E26" s="2991"/>
      <c r="F26" s="2991"/>
      <c r="G26" s="2991"/>
      <c r="H26" s="2991"/>
      <c r="I26" s="2991"/>
      <c r="J26" s="2991"/>
      <c r="K26" s="2991"/>
      <c r="L26" s="2991"/>
    </row>
    <row r="27" spans="2:13" ht="11.25" customHeight="1" x14ac:dyDescent="0.25">
      <c r="B27" s="509"/>
      <c r="C27" s="546"/>
      <c r="D27" s="546"/>
      <c r="E27" s="546"/>
      <c r="F27" s="546"/>
      <c r="G27" s="546"/>
      <c r="H27" s="546"/>
      <c r="I27" s="546"/>
      <c r="J27" s="546"/>
      <c r="K27" s="546"/>
      <c r="L27" s="546"/>
    </row>
    <row r="28" spans="2:13" ht="93" customHeight="1" x14ac:dyDescent="0.25">
      <c r="B28" s="605" t="s">
        <v>267</v>
      </c>
      <c r="C28" s="604" t="s">
        <v>261</v>
      </c>
      <c r="D28" s="605" t="s">
        <v>3567</v>
      </c>
      <c r="E28" s="605" t="s">
        <v>268</v>
      </c>
      <c r="F28" s="605" t="s">
        <v>928</v>
      </c>
      <c r="G28" s="3154" t="s">
        <v>269</v>
      </c>
      <c r="H28" s="2284"/>
      <c r="I28" s="605" t="s">
        <v>270</v>
      </c>
      <c r="J28" s="605" t="s">
        <v>271</v>
      </c>
      <c r="K28" s="605" t="s">
        <v>971</v>
      </c>
      <c r="L28" s="553"/>
    </row>
    <row r="29" spans="2:13" x14ac:dyDescent="0.25">
      <c r="B29" s="554">
        <v>328043</v>
      </c>
      <c r="C29" s="555">
        <v>40800</v>
      </c>
      <c r="D29" s="556" t="s">
        <v>45</v>
      </c>
      <c r="E29" s="557">
        <v>1</v>
      </c>
      <c r="F29" s="557">
        <v>7</v>
      </c>
      <c r="G29" s="3150">
        <v>0</v>
      </c>
      <c r="H29" s="2284"/>
      <c r="I29" s="557">
        <v>259</v>
      </c>
      <c r="J29" s="558">
        <v>1</v>
      </c>
      <c r="K29" s="558">
        <v>1</v>
      </c>
      <c r="L29" s="548"/>
      <c r="M29" s="547">
        <f>$L29*12*2</f>
        <v>0</v>
      </c>
    </row>
    <row r="30" spans="2:13" x14ac:dyDescent="0.25">
      <c r="B30" s="554">
        <v>482304</v>
      </c>
      <c r="C30" s="555">
        <v>40870</v>
      </c>
      <c r="D30" s="556" t="s">
        <v>45</v>
      </c>
      <c r="E30" s="557">
        <v>2</v>
      </c>
      <c r="F30" s="557">
        <v>19</v>
      </c>
      <c r="G30" s="3150">
        <v>0</v>
      </c>
      <c r="H30" s="2284"/>
      <c r="I30" s="557">
        <v>258</v>
      </c>
      <c r="J30" s="558">
        <v>1</v>
      </c>
      <c r="K30" s="558">
        <v>1</v>
      </c>
      <c r="L30" s="548"/>
      <c r="M30" s="547"/>
    </row>
    <row r="31" spans="2:13" x14ac:dyDescent="0.25">
      <c r="B31" s="554">
        <v>234820</v>
      </c>
      <c r="C31" s="555">
        <v>40114</v>
      </c>
      <c r="D31" s="559" t="s">
        <v>22</v>
      </c>
      <c r="E31" s="557">
        <v>3</v>
      </c>
      <c r="F31" s="557">
        <v>41</v>
      </c>
      <c r="G31" s="3150">
        <v>1</v>
      </c>
      <c r="H31" s="2284"/>
      <c r="I31" s="557">
        <v>257</v>
      </c>
      <c r="J31" s="558">
        <v>0.99610894941634243</v>
      </c>
      <c r="K31" s="558">
        <v>0.99610894941634243</v>
      </c>
      <c r="L31" s="548"/>
      <c r="M31" s="547"/>
    </row>
    <row r="32" spans="2:13" x14ac:dyDescent="0.25">
      <c r="B32" s="554">
        <v>3284022</v>
      </c>
      <c r="C32" s="555">
        <v>40385</v>
      </c>
      <c r="D32" s="559" t="s">
        <v>22</v>
      </c>
      <c r="E32" s="557">
        <v>4</v>
      </c>
      <c r="F32" s="557">
        <v>44</v>
      </c>
      <c r="G32" s="3150">
        <v>1</v>
      </c>
      <c r="H32" s="2284"/>
      <c r="I32" s="557">
        <v>256</v>
      </c>
      <c r="J32" s="558">
        <v>0.99609375</v>
      </c>
      <c r="K32" s="558">
        <v>0.99221789883268485</v>
      </c>
      <c r="L32" s="560"/>
      <c r="M32" s="547"/>
    </row>
    <row r="33" spans="2:14" x14ac:dyDescent="0.25">
      <c r="B33" s="554">
        <v>48023</v>
      </c>
      <c r="C33" s="555">
        <v>40479</v>
      </c>
      <c r="D33" s="559" t="s">
        <v>22</v>
      </c>
      <c r="E33" s="557">
        <v>5</v>
      </c>
      <c r="F33" s="557">
        <v>48</v>
      </c>
      <c r="G33" s="3150">
        <v>1</v>
      </c>
      <c r="H33" s="2284"/>
      <c r="I33" s="557">
        <v>255</v>
      </c>
      <c r="J33" s="558">
        <v>0.99607843137254903</v>
      </c>
      <c r="K33" s="558">
        <v>0.98832684824902728</v>
      </c>
      <c r="L33" s="560"/>
      <c r="M33" s="547"/>
    </row>
    <row r="34" spans="2:14" ht="15" customHeight="1" x14ac:dyDescent="0.25">
      <c r="B34" s="561" t="s">
        <v>260</v>
      </c>
      <c r="C34" s="561" t="s">
        <v>260</v>
      </c>
      <c r="D34" s="561" t="s">
        <v>260</v>
      </c>
      <c r="E34" s="561" t="s">
        <v>260</v>
      </c>
      <c r="F34" s="561" t="s">
        <v>260</v>
      </c>
      <c r="G34" s="3150" t="s">
        <v>260</v>
      </c>
      <c r="H34" s="2284"/>
      <c r="I34" s="561" t="s">
        <v>260</v>
      </c>
      <c r="J34" s="561" t="s">
        <v>260</v>
      </c>
      <c r="K34" s="561" t="s">
        <v>260</v>
      </c>
      <c r="L34" s="548"/>
      <c r="M34" s="562"/>
      <c r="N34" s="562"/>
    </row>
    <row r="35" spans="2:14" x14ac:dyDescent="0.25">
      <c r="B35" s="561" t="s">
        <v>260</v>
      </c>
      <c r="C35" s="561" t="s">
        <v>260</v>
      </c>
      <c r="D35" s="561" t="s">
        <v>260</v>
      </c>
      <c r="E35" s="561" t="s">
        <v>260</v>
      </c>
      <c r="F35" s="561" t="s">
        <v>260</v>
      </c>
      <c r="G35" s="3150" t="s">
        <v>260</v>
      </c>
      <c r="H35" s="2284"/>
      <c r="I35" s="561" t="s">
        <v>260</v>
      </c>
      <c r="J35" s="561" t="s">
        <v>260</v>
      </c>
      <c r="K35" s="561" t="s">
        <v>260</v>
      </c>
      <c r="L35" s="548"/>
      <c r="M35" s="562"/>
      <c r="N35" s="562"/>
    </row>
    <row r="36" spans="2:14" x14ac:dyDescent="0.25">
      <c r="B36" s="561" t="s">
        <v>260</v>
      </c>
      <c r="C36" s="561" t="s">
        <v>260</v>
      </c>
      <c r="D36" s="561" t="s">
        <v>260</v>
      </c>
      <c r="E36" s="561" t="s">
        <v>260</v>
      </c>
      <c r="F36" s="561" t="s">
        <v>260</v>
      </c>
      <c r="G36" s="3150" t="s">
        <v>260</v>
      </c>
      <c r="H36" s="2284"/>
      <c r="I36" s="561" t="s">
        <v>260</v>
      </c>
      <c r="J36" s="561" t="s">
        <v>260</v>
      </c>
      <c r="K36" s="561" t="s">
        <v>260</v>
      </c>
      <c r="L36" s="548"/>
      <c r="M36" s="562"/>
      <c r="N36" s="562"/>
    </row>
    <row r="37" spans="2:14" x14ac:dyDescent="0.25">
      <c r="B37" s="554">
        <v>372024</v>
      </c>
      <c r="C37" s="555">
        <v>40709</v>
      </c>
      <c r="D37" s="556" t="s">
        <v>45</v>
      </c>
      <c r="E37" s="557">
        <v>56</v>
      </c>
      <c r="F37" s="557">
        <v>308</v>
      </c>
      <c r="G37" s="3150">
        <v>0</v>
      </c>
      <c r="H37" s="2284"/>
      <c r="I37" s="557">
        <v>204</v>
      </c>
      <c r="J37" s="558">
        <v>1</v>
      </c>
      <c r="K37" s="558">
        <v>0.90335614270087039</v>
      </c>
      <c r="L37" s="545"/>
      <c r="M37" s="562"/>
      <c r="N37" s="562"/>
    </row>
    <row r="38" spans="2:14" x14ac:dyDescent="0.25">
      <c r="B38" s="554">
        <v>8432904</v>
      </c>
      <c r="C38" s="555">
        <v>40746</v>
      </c>
      <c r="D38" s="556" t="s">
        <v>45</v>
      </c>
      <c r="E38" s="557">
        <v>57</v>
      </c>
      <c r="F38" s="557">
        <v>313</v>
      </c>
      <c r="G38" s="3150">
        <v>0</v>
      </c>
      <c r="H38" s="2284"/>
      <c r="I38" s="557">
        <v>203</v>
      </c>
      <c r="J38" s="558">
        <v>1</v>
      </c>
      <c r="K38" s="558">
        <v>0.90335614270087039</v>
      </c>
      <c r="L38" s="548"/>
      <c r="M38" s="562"/>
      <c r="N38" s="562"/>
    </row>
    <row r="39" spans="2:14" x14ac:dyDescent="0.25">
      <c r="B39" s="554">
        <v>423844</v>
      </c>
      <c r="C39" s="555">
        <v>40304</v>
      </c>
      <c r="D39" s="556" t="s">
        <v>45</v>
      </c>
      <c r="E39" s="557">
        <v>58</v>
      </c>
      <c r="F39" s="557">
        <v>315</v>
      </c>
      <c r="G39" s="3150">
        <v>0</v>
      </c>
      <c r="H39" s="2284"/>
      <c r="I39" s="557">
        <v>202</v>
      </c>
      <c r="J39" s="558">
        <v>1</v>
      </c>
      <c r="K39" s="558">
        <v>0.90335614270087039</v>
      </c>
      <c r="L39" s="548"/>
      <c r="M39" s="562"/>
      <c r="N39" s="562"/>
    </row>
    <row r="40" spans="2:14" x14ac:dyDescent="0.25">
      <c r="B40" s="554">
        <v>4238483</v>
      </c>
      <c r="C40" s="555">
        <v>40501</v>
      </c>
      <c r="D40" s="559" t="s">
        <v>22</v>
      </c>
      <c r="E40" s="557">
        <v>59</v>
      </c>
      <c r="F40" s="557">
        <v>316</v>
      </c>
      <c r="G40" s="3150">
        <v>1</v>
      </c>
      <c r="H40" s="2284"/>
      <c r="I40" s="557">
        <v>201</v>
      </c>
      <c r="J40" s="558">
        <v>0.99502487562189057</v>
      </c>
      <c r="K40" s="558">
        <v>0.89886183353320437</v>
      </c>
    </row>
    <row r="41" spans="2:14" x14ac:dyDescent="0.25">
      <c r="B41" s="554">
        <v>329832</v>
      </c>
      <c r="C41" s="555">
        <v>40410</v>
      </c>
      <c r="D41" s="559" t="s">
        <v>22</v>
      </c>
      <c r="E41" s="557">
        <v>60</v>
      </c>
      <c r="F41" s="557">
        <v>322</v>
      </c>
      <c r="G41" s="3150">
        <v>1</v>
      </c>
      <c r="H41" s="2284"/>
      <c r="I41" s="557">
        <v>200</v>
      </c>
      <c r="J41" s="558">
        <v>0.995</v>
      </c>
      <c r="K41" s="558">
        <v>0.89436752436553835</v>
      </c>
    </row>
    <row r="42" spans="2:14" x14ac:dyDescent="0.25">
      <c r="B42" s="554">
        <v>13498</v>
      </c>
      <c r="C42" s="555">
        <v>40702</v>
      </c>
      <c r="D42" s="556" t="s">
        <v>45</v>
      </c>
      <c r="E42" s="557">
        <v>61</v>
      </c>
      <c r="F42" s="557">
        <v>329</v>
      </c>
      <c r="G42" s="3150">
        <v>0</v>
      </c>
      <c r="H42" s="2284"/>
      <c r="I42" s="557">
        <v>199</v>
      </c>
      <c r="J42" s="558">
        <v>1</v>
      </c>
      <c r="K42" s="558">
        <v>0.89436752436553835</v>
      </c>
    </row>
    <row r="43" spans="2:14" x14ac:dyDescent="0.25">
      <c r="B43" s="561" t="s">
        <v>260</v>
      </c>
      <c r="C43" s="561" t="s">
        <v>260</v>
      </c>
      <c r="D43" s="561" t="s">
        <v>260</v>
      </c>
      <c r="E43" s="561" t="s">
        <v>260</v>
      </c>
      <c r="F43" s="561" t="s">
        <v>260</v>
      </c>
      <c r="G43" s="3150" t="s">
        <v>260</v>
      </c>
      <c r="H43" s="2284"/>
      <c r="I43" s="561" t="s">
        <v>260</v>
      </c>
      <c r="J43" s="561" t="s">
        <v>260</v>
      </c>
      <c r="K43" s="561" t="s">
        <v>260</v>
      </c>
    </row>
    <row r="44" spans="2:14" x14ac:dyDescent="0.25">
      <c r="B44" s="561" t="s">
        <v>260</v>
      </c>
      <c r="C44" s="561" t="s">
        <v>260</v>
      </c>
      <c r="D44" s="561" t="s">
        <v>260</v>
      </c>
      <c r="E44" s="561" t="s">
        <v>260</v>
      </c>
      <c r="F44" s="561" t="s">
        <v>260</v>
      </c>
      <c r="G44" s="3150" t="s">
        <v>260</v>
      </c>
      <c r="H44" s="2284"/>
      <c r="I44" s="561" t="s">
        <v>260</v>
      </c>
      <c r="J44" s="561" t="s">
        <v>260</v>
      </c>
      <c r="K44" s="561" t="s">
        <v>260</v>
      </c>
    </row>
    <row r="45" spans="2:14" x14ac:dyDescent="0.25">
      <c r="B45" s="561" t="s">
        <v>260</v>
      </c>
      <c r="C45" s="561" t="s">
        <v>260</v>
      </c>
      <c r="D45" s="561" t="s">
        <v>260</v>
      </c>
      <c r="E45" s="561" t="s">
        <v>260</v>
      </c>
      <c r="F45" s="561" t="s">
        <v>260</v>
      </c>
      <c r="G45" s="3150" t="s">
        <v>260</v>
      </c>
      <c r="H45" s="2284"/>
      <c r="I45" s="561" t="s">
        <v>260</v>
      </c>
      <c r="J45" s="561" t="s">
        <v>260</v>
      </c>
      <c r="K45" s="561" t="s">
        <v>260</v>
      </c>
    </row>
    <row r="46" spans="2:14" x14ac:dyDescent="0.25">
      <c r="B46" s="554">
        <v>4832048</v>
      </c>
      <c r="C46" s="555">
        <v>39905</v>
      </c>
      <c r="D46" s="556" t="s">
        <v>45</v>
      </c>
      <c r="E46" s="557">
        <v>256</v>
      </c>
      <c r="F46" s="557">
        <v>1267</v>
      </c>
      <c r="G46" s="3150">
        <v>0</v>
      </c>
      <c r="H46" s="2284"/>
      <c r="I46" s="557">
        <v>4</v>
      </c>
      <c r="J46" s="558">
        <v>1</v>
      </c>
      <c r="K46" s="558">
        <v>0.74853210583626273</v>
      </c>
    </row>
    <row r="47" spans="2:14" x14ac:dyDescent="0.25">
      <c r="B47" s="554">
        <v>234894</v>
      </c>
      <c r="C47" s="555">
        <v>39827</v>
      </c>
      <c r="D47" s="556" t="s">
        <v>45</v>
      </c>
      <c r="E47" s="557">
        <v>257</v>
      </c>
      <c r="F47" s="557">
        <v>1314</v>
      </c>
      <c r="G47" s="3150">
        <v>0</v>
      </c>
      <c r="H47" s="2284"/>
      <c r="I47" s="557">
        <v>3</v>
      </c>
      <c r="J47" s="558">
        <v>1</v>
      </c>
      <c r="K47" s="558">
        <v>0.74853210583626273</v>
      </c>
    </row>
    <row r="48" spans="2:14" x14ac:dyDescent="0.25">
      <c r="B48" s="554">
        <v>32483209</v>
      </c>
      <c r="C48" s="555">
        <v>39883</v>
      </c>
      <c r="D48" s="556" t="s">
        <v>45</v>
      </c>
      <c r="E48" s="557">
        <v>258</v>
      </c>
      <c r="F48" s="557">
        <v>1344</v>
      </c>
      <c r="G48" s="3150">
        <v>0</v>
      </c>
      <c r="H48" s="2284"/>
      <c r="I48" s="557">
        <v>2</v>
      </c>
      <c r="J48" s="558">
        <v>1</v>
      </c>
      <c r="K48" s="558">
        <v>0.74853210583626273</v>
      </c>
    </row>
    <row r="49" spans="2:11" x14ac:dyDescent="0.25">
      <c r="B49" s="554">
        <v>8434230</v>
      </c>
      <c r="C49" s="555">
        <v>39849</v>
      </c>
      <c r="D49" s="556" t="s">
        <v>45</v>
      </c>
      <c r="E49" s="557">
        <v>259</v>
      </c>
      <c r="F49" s="557">
        <v>1376</v>
      </c>
      <c r="G49" s="3150">
        <v>0</v>
      </c>
      <c r="H49" s="2284"/>
      <c r="I49" s="557">
        <v>1</v>
      </c>
      <c r="J49" s="558">
        <v>1</v>
      </c>
      <c r="K49" s="558">
        <v>0.74853210583626273</v>
      </c>
    </row>
  </sheetData>
  <sheetProtection algorithmName="SHA-512" hashValue="bj3m6MyjAeMdKj3Rye9kwin+gwuD6rpW8qfCXIylyv7fPBHNQPYvc85TZZ0SryMdh45lokKdwHrrkM9tOi5O6Q==" saltValue="cUR9+tgMWxgAL6PrLFB8BQ==" spinCount="100000" sheet="1" objects="1" scenarios="1"/>
  <customSheetViews>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K10:M10"/>
    <mergeCell ref="B15:E15"/>
    <mergeCell ref="H15:M15"/>
    <mergeCell ref="B16:E16"/>
    <mergeCell ref="H16:M16"/>
    <mergeCell ref="B17:E17"/>
    <mergeCell ref="H17:M17"/>
    <mergeCell ref="B18:E18"/>
    <mergeCell ref="H18:M18"/>
    <mergeCell ref="G28:H28"/>
    <mergeCell ref="B23:E23"/>
    <mergeCell ref="F23:M23"/>
    <mergeCell ref="B21:E21"/>
    <mergeCell ref="F21:M21"/>
    <mergeCell ref="B22:E22"/>
    <mergeCell ref="F22:M22"/>
    <mergeCell ref="G32:H32"/>
    <mergeCell ref="B26:L26"/>
    <mergeCell ref="G38:H38"/>
    <mergeCell ref="G39:H39"/>
    <mergeCell ref="G30:H30"/>
    <mergeCell ref="G29:H29"/>
    <mergeCell ref="G31:H31"/>
    <mergeCell ref="G41:H41"/>
    <mergeCell ref="G42:H42"/>
    <mergeCell ref="G33:H33"/>
    <mergeCell ref="G34:H34"/>
    <mergeCell ref="G35:H35"/>
    <mergeCell ref="G36:H36"/>
    <mergeCell ref="G37:H37"/>
    <mergeCell ref="G40:H40"/>
    <mergeCell ref="G48:H48"/>
    <mergeCell ref="G49:H49"/>
    <mergeCell ref="G43:H43"/>
    <mergeCell ref="G44:H44"/>
    <mergeCell ref="G45:H45"/>
    <mergeCell ref="G46:H46"/>
    <mergeCell ref="G47:H47"/>
  </mergeCells>
  <hyperlinks>
    <hyperlink ref="K10" location="Inhalt!A1" display="Zurück zum Inhaltsverzeichnis" xr:uid="{00000000-0004-0000-3F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29"/>
  <dimension ref="A1:DI135"/>
  <sheetViews>
    <sheetView showGridLines="0" zoomScaleSheetLayoutView="100" workbookViewId="0"/>
  </sheetViews>
  <sheetFormatPr defaultColWidth="9.140625" defaultRowHeight="15" x14ac:dyDescent="0.25"/>
  <cols>
    <col min="1" max="1" width="9.140625" style="103"/>
    <col min="2" max="2" width="6.140625" style="103" customWidth="1"/>
    <col min="3" max="113" width="1.140625" style="103" customWidth="1"/>
    <col min="114" max="16384" width="9.140625" style="103"/>
  </cols>
  <sheetData>
    <row r="1" spans="1:113" x14ac:dyDescent="0.25">
      <c r="B1" s="353"/>
    </row>
    <row r="2" spans="1:113" ht="18.75" x14ac:dyDescent="0.3">
      <c r="B2" s="5"/>
      <c r="C2" s="525"/>
      <c r="D2" s="525"/>
      <c r="E2" s="525"/>
      <c r="F2" s="525"/>
      <c r="G2" s="525"/>
      <c r="H2" s="494"/>
      <c r="I2" s="494"/>
      <c r="J2" s="494"/>
      <c r="K2" s="494"/>
    </row>
    <row r="3" spans="1:113" ht="18" x14ac:dyDescent="0.25">
      <c r="B3" s="78" t="s">
        <v>1243</v>
      </c>
      <c r="C3" s="508"/>
      <c r="D3" s="78"/>
      <c r="E3" s="508"/>
      <c r="F3" s="78"/>
      <c r="G3" s="78"/>
      <c r="H3" s="78"/>
      <c r="I3" s="508"/>
      <c r="J3" s="508"/>
      <c r="K3" s="508"/>
    </row>
    <row r="4" spans="1:113" ht="18" x14ac:dyDescent="0.25">
      <c r="A4" s="674"/>
      <c r="B4" s="644" t="s">
        <v>725</v>
      </c>
      <c r="C4" s="663"/>
      <c r="D4" s="204"/>
      <c r="E4" s="204"/>
      <c r="F4" s="663"/>
      <c r="G4" s="663"/>
      <c r="H4" s="663"/>
      <c r="I4" s="663"/>
      <c r="J4" s="663"/>
      <c r="K4" s="662"/>
      <c r="L4" s="674"/>
      <c r="M4" s="674"/>
      <c r="N4" s="674"/>
      <c r="O4" s="674"/>
      <c r="P4" s="674"/>
      <c r="Q4" s="674"/>
      <c r="R4" s="674"/>
      <c r="S4" s="674"/>
      <c r="T4" s="674"/>
      <c r="U4" s="674"/>
      <c r="V4" s="674"/>
    </row>
    <row r="5" spans="1:113" ht="15.75" x14ac:dyDescent="0.25">
      <c r="A5" s="674"/>
      <c r="B5" s="664"/>
      <c r="C5" s="663"/>
      <c r="D5" s="664"/>
      <c r="E5" s="664"/>
      <c r="F5" s="663"/>
      <c r="G5" s="663"/>
      <c r="H5" s="663"/>
      <c r="I5" s="663"/>
      <c r="J5" s="663"/>
      <c r="K5" s="662"/>
      <c r="L5" s="674"/>
      <c r="M5" s="674"/>
      <c r="N5" s="674"/>
      <c r="O5" s="674"/>
      <c r="P5" s="674"/>
      <c r="Q5" s="674"/>
      <c r="R5" s="674"/>
      <c r="S5" s="674"/>
      <c r="T5" s="674"/>
      <c r="U5" s="674"/>
      <c r="V5" s="674"/>
    </row>
    <row r="6" spans="1:113" ht="15.75" x14ac:dyDescent="0.25">
      <c r="A6" s="674"/>
      <c r="B6" s="663"/>
      <c r="C6" s="663"/>
      <c r="D6" s="664"/>
      <c r="E6" s="664"/>
      <c r="F6" s="663"/>
      <c r="G6" s="663"/>
      <c r="H6" s="663"/>
      <c r="I6" s="663"/>
      <c r="J6" s="663"/>
      <c r="K6" s="661"/>
      <c r="L6" s="633"/>
      <c r="M6" s="674"/>
      <c r="N6" s="674"/>
      <c r="O6" s="674"/>
      <c r="P6" s="674"/>
      <c r="Q6" s="674"/>
      <c r="R6" s="674"/>
      <c r="S6" s="674"/>
      <c r="T6" s="674"/>
      <c r="U6" s="674"/>
      <c r="V6" s="674"/>
    </row>
    <row r="7" spans="1:113" ht="15.75" x14ac:dyDescent="0.25">
      <c r="A7"/>
      <c r="B7" s="672" t="s">
        <v>3613</v>
      </c>
      <c r="C7" s="673"/>
      <c r="D7" s="672"/>
      <c r="E7" s="672"/>
      <c r="F7" s="673"/>
      <c r="AB7"/>
      <c r="AC7"/>
      <c r="AD7"/>
      <c r="AE7"/>
      <c r="AF7"/>
      <c r="AG7"/>
      <c r="AH7"/>
      <c r="CM7" s="512"/>
      <c r="CN7" s="177"/>
    </row>
    <row r="8" spans="1:113" x14ac:dyDescent="0.25">
      <c r="A8"/>
      <c r="B8" s="828" t="s">
        <v>3589</v>
      </c>
      <c r="C8" s="850"/>
      <c r="D8" s="851"/>
      <c r="E8" s="851"/>
      <c r="F8" s="850"/>
      <c r="G8" s="828"/>
      <c r="H8" s="828"/>
      <c r="I8" s="828"/>
      <c r="J8" s="828"/>
      <c r="K8" s="828"/>
      <c r="L8" s="828"/>
      <c r="M8" s="828"/>
      <c r="N8" s="828"/>
      <c r="O8" s="828"/>
      <c r="P8" s="828"/>
      <c r="Q8" s="828"/>
      <c r="R8" s="828"/>
      <c r="S8" s="828"/>
      <c r="T8" s="828"/>
      <c r="U8" s="828"/>
      <c r="V8" s="828"/>
      <c r="W8" s="828"/>
      <c r="X8" s="828"/>
      <c r="Y8" s="828"/>
      <c r="Z8" s="828"/>
      <c r="AA8" s="828"/>
      <c r="AB8" s="852"/>
      <c r="AC8" s="852"/>
      <c r="AD8" s="852"/>
      <c r="AE8" s="852"/>
      <c r="AF8" s="852"/>
      <c r="AG8" s="852"/>
      <c r="AH8" s="852"/>
      <c r="AI8" s="828"/>
      <c r="AJ8" s="828"/>
      <c r="AK8" s="828"/>
      <c r="AL8" s="828"/>
      <c r="AM8" s="828"/>
      <c r="CM8" s="512" t="str">
        <f>Inhalt!$C$7</f>
        <v>V. OncoBox: L1.1.1 (211126)</v>
      </c>
      <c r="CN8" s="177"/>
    </row>
    <row r="9" spans="1:113" x14ac:dyDescent="0.25">
      <c r="A9"/>
      <c r="B9" s="828"/>
      <c r="C9" s="828"/>
      <c r="D9" s="828"/>
      <c r="E9" s="828"/>
      <c r="F9" s="828"/>
      <c r="G9" s="828"/>
      <c r="H9" s="828"/>
      <c r="I9" s="828"/>
      <c r="J9" s="828"/>
      <c r="K9" s="828"/>
      <c r="L9" s="828"/>
      <c r="M9" s="828"/>
      <c r="N9" s="828"/>
      <c r="O9" s="828"/>
      <c r="P9" s="828"/>
      <c r="Q9" s="828"/>
      <c r="R9" s="828"/>
      <c r="S9" s="828"/>
      <c r="T9" s="828"/>
      <c r="U9" s="828"/>
      <c r="V9" s="828"/>
      <c r="W9" s="828"/>
      <c r="X9" s="828"/>
      <c r="Y9" s="828"/>
      <c r="Z9" s="828"/>
      <c r="AA9" s="828"/>
      <c r="AB9" s="852"/>
      <c r="AC9" s="852"/>
      <c r="AD9" s="852"/>
      <c r="AE9" s="852"/>
      <c r="AF9" s="852"/>
      <c r="AG9" s="852"/>
      <c r="AH9" s="852"/>
      <c r="AI9" s="828"/>
      <c r="AJ9" s="828"/>
      <c r="AK9" s="828"/>
      <c r="AL9" s="828"/>
      <c r="AM9" s="828"/>
      <c r="CM9" s="512" t="str">
        <f>Inhalt!$C$8</f>
        <v>V. Spezifikation: L1.1.1 (211126)</v>
      </c>
      <c r="CN9" s="177"/>
    </row>
    <row r="10" spans="1:113" ht="27" customHeight="1" x14ac:dyDescent="0.25">
      <c r="A10"/>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52"/>
      <c r="AC10" s="852"/>
      <c r="AD10" s="852"/>
      <c r="AE10" s="852"/>
      <c r="AF10" s="852"/>
      <c r="AG10" s="852"/>
      <c r="AH10" s="852"/>
      <c r="AI10" s="828"/>
      <c r="AJ10" s="828"/>
      <c r="AK10" s="828"/>
      <c r="AL10" s="828"/>
      <c r="AM10" s="828"/>
      <c r="CM10" s="2277" t="s">
        <v>1744</v>
      </c>
      <c r="CN10" s="2278"/>
      <c r="CO10" s="2278"/>
      <c r="CP10" s="2278"/>
      <c r="CQ10" s="2278"/>
      <c r="CR10" s="2278"/>
      <c r="CS10" s="2278"/>
      <c r="CT10" s="2278"/>
      <c r="CU10" s="2278"/>
      <c r="CV10" s="2278"/>
      <c r="CW10" s="2278"/>
      <c r="CX10" s="2278"/>
      <c r="CY10" s="2278"/>
      <c r="CZ10" s="2278"/>
      <c r="DA10" s="2278"/>
      <c r="DB10" s="2278"/>
      <c r="DC10" s="2278"/>
      <c r="DD10" s="2278"/>
      <c r="DE10" s="2278"/>
      <c r="DF10" s="2278"/>
      <c r="DG10" s="2278"/>
      <c r="DH10" s="3195"/>
      <c r="DI10" s="3195"/>
    </row>
    <row r="11" spans="1:113" ht="14.25" customHeight="1" x14ac:dyDescent="0.25">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828"/>
      <c r="AJ11" s="828"/>
      <c r="AK11" s="828"/>
      <c r="AL11" s="828"/>
      <c r="AM11" s="828"/>
      <c r="CW11" s="468"/>
      <c r="CX11" s="468"/>
      <c r="CY11" s="468"/>
      <c r="CZ11" s="468"/>
      <c r="DA11" s="468"/>
    </row>
    <row r="12" spans="1:113" ht="15" customHeight="1" x14ac:dyDescent="0.25">
      <c r="B12" s="828"/>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53"/>
      <c r="AC12" s="853"/>
      <c r="AD12" s="853"/>
      <c r="AE12" s="854"/>
      <c r="AF12" s="854"/>
      <c r="AG12" s="854"/>
      <c r="AH12" s="854"/>
      <c r="AI12" s="854"/>
      <c r="AJ12" s="854"/>
      <c r="AK12" s="854"/>
      <c r="AL12" s="854"/>
      <c r="AM12" s="828"/>
      <c r="CW12" s="468"/>
      <c r="CX12" s="468"/>
      <c r="CY12" s="468"/>
      <c r="CZ12" s="468"/>
      <c r="DA12" s="468"/>
    </row>
    <row r="13" spans="1:113" x14ac:dyDescent="0.25">
      <c r="B13" s="3201" t="s">
        <v>899</v>
      </c>
      <c r="C13" s="3201"/>
      <c r="D13" s="3201"/>
      <c r="E13" s="3201"/>
      <c r="F13" s="3201"/>
      <c r="G13" s="3201"/>
      <c r="H13" s="3201"/>
      <c r="I13" s="3201"/>
      <c r="J13" s="3201"/>
      <c r="K13" s="3201"/>
      <c r="L13" s="3201"/>
      <c r="M13" s="3201"/>
      <c r="N13" s="3201"/>
      <c r="O13" s="855"/>
      <c r="P13" s="856"/>
      <c r="Q13" s="856" t="s">
        <v>918</v>
      </c>
      <c r="R13" s="855"/>
      <c r="S13" s="856"/>
      <c r="T13" s="856"/>
      <c r="U13" s="856"/>
      <c r="V13" s="856"/>
      <c r="W13" s="857"/>
      <c r="X13" s="857"/>
      <c r="Y13" s="853"/>
      <c r="Z13" s="853"/>
      <c r="AA13" s="853"/>
      <c r="AB13" s="858"/>
      <c r="AC13" s="858"/>
      <c r="AD13" s="858"/>
      <c r="AE13" s="854"/>
      <c r="AF13" s="854"/>
      <c r="AG13" s="858"/>
      <c r="AH13" s="854"/>
      <c r="AI13" s="854"/>
      <c r="AJ13" s="854"/>
      <c r="AK13" s="854"/>
      <c r="AL13" s="854"/>
      <c r="AM13" s="828"/>
      <c r="CW13" s="468"/>
      <c r="CX13" s="468"/>
      <c r="CY13" s="468"/>
      <c r="CZ13" s="468"/>
      <c r="DA13" s="468"/>
    </row>
    <row r="14" spans="1:113" x14ac:dyDescent="0.25">
      <c r="B14" s="859" t="s">
        <v>987</v>
      </c>
      <c r="C14" s="859"/>
      <c r="D14" s="859"/>
      <c r="E14" s="859"/>
      <c r="F14" s="859"/>
      <c r="G14" s="859"/>
      <c r="H14" s="859"/>
      <c r="I14" s="859"/>
      <c r="J14" s="855"/>
      <c r="K14" s="828"/>
      <c r="L14" s="828"/>
      <c r="M14" s="855"/>
      <c r="N14" s="828"/>
      <c r="O14" s="855"/>
      <c r="P14" s="828"/>
      <c r="Q14" s="828" t="s">
        <v>919</v>
      </c>
      <c r="R14" s="855"/>
      <c r="S14" s="828"/>
      <c r="T14" s="828"/>
      <c r="U14" s="828"/>
      <c r="V14" s="860"/>
      <c r="W14" s="858"/>
      <c r="X14" s="853"/>
      <c r="Y14" s="858"/>
      <c r="Z14" s="858"/>
      <c r="AA14" s="858"/>
      <c r="AB14" s="858"/>
      <c r="AC14" s="858"/>
      <c r="AD14" s="858"/>
      <c r="AE14" s="854"/>
      <c r="AF14" s="854"/>
      <c r="AG14" s="858"/>
      <c r="AH14" s="854"/>
      <c r="AI14" s="854"/>
      <c r="AJ14" s="854"/>
      <c r="AK14" s="854"/>
      <c r="AL14" s="854"/>
      <c r="AM14" s="828"/>
      <c r="CW14" s="468"/>
      <c r="CX14" s="468"/>
      <c r="CY14" s="468"/>
      <c r="CZ14" s="468"/>
      <c r="DA14" s="468"/>
    </row>
    <row r="15" spans="1:113" x14ac:dyDescent="0.25">
      <c r="B15" s="859" t="s">
        <v>3570</v>
      </c>
      <c r="C15" s="859"/>
      <c r="D15" s="859"/>
      <c r="E15" s="859"/>
      <c r="F15" s="859"/>
      <c r="G15" s="859"/>
      <c r="H15" s="859"/>
      <c r="I15" s="859"/>
      <c r="J15" s="855"/>
      <c r="K15" s="828"/>
      <c r="L15" s="828"/>
      <c r="M15" s="855"/>
      <c r="N15" s="828"/>
      <c r="O15" s="855"/>
      <c r="P15" s="828"/>
      <c r="Q15" s="828" t="s">
        <v>956</v>
      </c>
      <c r="R15" s="855"/>
      <c r="S15" s="828"/>
      <c r="T15" s="828"/>
      <c r="U15" s="828"/>
      <c r="V15" s="860"/>
      <c r="W15" s="858"/>
      <c r="X15" s="853"/>
      <c r="Y15" s="858"/>
      <c r="Z15" s="858"/>
      <c r="AA15" s="858"/>
      <c r="AB15" s="858"/>
      <c r="AC15" s="858"/>
      <c r="AD15" s="858"/>
      <c r="AE15" s="854"/>
      <c r="AF15" s="854"/>
      <c r="AG15" s="858"/>
      <c r="AH15" s="854"/>
      <c r="AI15" s="854"/>
      <c r="AJ15" s="854"/>
      <c r="AK15" s="854"/>
      <c r="AL15" s="854"/>
      <c r="AM15" s="828"/>
      <c r="CW15" s="468"/>
      <c r="CX15" s="468"/>
      <c r="CY15" s="468"/>
      <c r="CZ15" s="468"/>
      <c r="DA15" s="468"/>
      <c r="DC15" s="468"/>
      <c r="DD15" s="468"/>
      <c r="DE15" s="468"/>
      <c r="DF15" s="468"/>
      <c r="DG15" s="468"/>
      <c r="DH15" s="468"/>
      <c r="DI15" s="468"/>
    </row>
    <row r="16" spans="1:113" s="473" customFormat="1" hidden="1" x14ac:dyDescent="0.25">
      <c r="B16" s="865" t="s">
        <v>901</v>
      </c>
      <c r="C16" s="866"/>
      <c r="D16" s="866"/>
      <c r="E16" s="866"/>
      <c r="F16" s="866"/>
      <c r="G16" s="866"/>
      <c r="H16" s="866"/>
      <c r="I16" s="866"/>
      <c r="J16" s="867"/>
      <c r="K16" s="868"/>
      <c r="L16" s="868"/>
      <c r="M16" s="867"/>
      <c r="N16" s="868"/>
      <c r="O16" s="868"/>
      <c r="P16" s="868"/>
      <c r="Q16" s="868" t="s">
        <v>954</v>
      </c>
      <c r="R16" s="868"/>
      <c r="S16" s="868"/>
      <c r="T16" s="868"/>
      <c r="U16" s="868"/>
      <c r="V16" s="869"/>
      <c r="W16" s="869"/>
      <c r="X16" s="867"/>
      <c r="Y16" s="869"/>
      <c r="Z16" s="869"/>
      <c r="AA16" s="861"/>
      <c r="AB16" s="862"/>
      <c r="AC16" s="862"/>
      <c r="AD16" s="862"/>
      <c r="AE16" s="862"/>
      <c r="AF16" s="863"/>
      <c r="AG16" s="864"/>
      <c r="AH16" s="864"/>
      <c r="AI16" s="864"/>
      <c r="AJ16" s="864"/>
      <c r="AK16" s="864"/>
      <c r="AL16" s="864"/>
      <c r="AM16" s="864"/>
    </row>
    <row r="17" spans="1:113" s="473" customFormat="1" ht="3" customHeight="1" x14ac:dyDescent="0.25">
      <c r="V17" s="474"/>
      <c r="W17" s="474"/>
      <c r="Y17" s="474"/>
      <c r="Z17" s="474"/>
      <c r="AA17" s="474"/>
      <c r="AB17" s="474"/>
      <c r="AC17" s="474"/>
      <c r="AD17" s="474"/>
      <c r="AE17" s="474"/>
      <c r="AF17" s="474"/>
    </row>
    <row r="18" spans="1:113" s="473" customFormat="1" ht="3" customHeight="1" x14ac:dyDescent="0.25">
      <c r="A18" s="3202"/>
      <c r="B18" s="3180"/>
      <c r="C18" s="563"/>
      <c r="D18" s="563"/>
      <c r="E18" s="563"/>
      <c r="F18" s="563"/>
      <c r="G18" s="563"/>
      <c r="H18" s="563"/>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row>
    <row r="19" spans="1:113" s="473" customFormat="1" ht="3" customHeight="1" x14ac:dyDescent="0.25">
      <c r="A19" s="3202"/>
      <c r="B19" s="3180"/>
      <c r="C19" s="563"/>
      <c r="D19" s="563"/>
      <c r="E19" s="563"/>
      <c r="F19" s="563"/>
      <c r="G19" s="563"/>
      <c r="H19" s="563"/>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row>
    <row r="20" spans="1:113" s="473" customFormat="1" ht="3" customHeight="1" x14ac:dyDescent="0.25">
      <c r="A20" s="3202"/>
      <c r="B20" s="3180"/>
      <c r="C20" s="563"/>
      <c r="D20" s="563"/>
      <c r="E20" s="563"/>
      <c r="F20" s="563"/>
      <c r="G20" s="563"/>
      <c r="H20" s="563"/>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row>
    <row r="21" spans="1:113" s="473" customFormat="1" ht="3" customHeight="1" x14ac:dyDescent="0.25">
      <c r="A21" s="3202"/>
      <c r="B21" s="3180"/>
      <c r="C21" s="563"/>
      <c r="D21" s="563"/>
      <c r="E21" s="563"/>
      <c r="F21" s="563"/>
      <c r="G21" s="563"/>
      <c r="H21" s="563"/>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row>
    <row r="22" spans="1:113" s="473" customFormat="1" ht="3" customHeight="1" x14ac:dyDescent="0.25">
      <c r="A22" s="3202"/>
      <c r="B22" s="3180"/>
      <c r="C22" s="563"/>
      <c r="D22" s="563"/>
      <c r="E22" s="563"/>
      <c r="F22" s="563"/>
      <c r="G22" s="563"/>
      <c r="H22" s="563"/>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row>
    <row r="23" spans="1:113" s="473" customFormat="1" ht="3" customHeight="1" x14ac:dyDescent="0.25">
      <c r="A23" s="3202"/>
      <c r="B23" s="3180"/>
      <c r="C23" s="563"/>
      <c r="D23" s="563"/>
      <c r="E23" s="563"/>
      <c r="F23" s="563"/>
      <c r="G23" s="563"/>
      <c r="H23" s="563"/>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row>
    <row r="24" spans="1:113" s="473" customFormat="1" ht="3" customHeight="1" x14ac:dyDescent="0.25">
      <c r="A24" s="3202"/>
      <c r="B24" s="3180"/>
      <c r="C24" s="563"/>
      <c r="D24" s="563"/>
      <c r="E24" s="563"/>
      <c r="F24" s="563"/>
      <c r="G24" s="563"/>
      <c r="H24" s="563"/>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row>
    <row r="25" spans="1:113" s="473" customFormat="1" ht="3" customHeight="1" x14ac:dyDescent="0.25">
      <c r="A25" s="3202"/>
      <c r="B25" s="3180"/>
      <c r="C25" s="563"/>
      <c r="D25" s="563"/>
      <c r="E25" s="563"/>
      <c r="F25" s="563"/>
      <c r="G25" s="563"/>
      <c r="H25" s="563"/>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row>
    <row r="26" spans="1:113" s="473" customFormat="1" ht="3" customHeight="1" x14ac:dyDescent="0.25">
      <c r="A26" s="3202"/>
      <c r="B26" s="3180"/>
      <c r="C26" s="563"/>
      <c r="D26" s="563"/>
      <c r="E26" s="563"/>
      <c r="F26" s="563"/>
      <c r="G26" s="563"/>
      <c r="H26" s="563"/>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row>
    <row r="27" spans="1:113" s="473" customFormat="1" ht="3" customHeight="1" x14ac:dyDescent="0.25">
      <c r="A27" s="3202"/>
      <c r="B27" s="3180"/>
      <c r="C27" s="563"/>
      <c r="D27" s="563"/>
      <c r="E27" s="563"/>
      <c r="F27" s="563"/>
      <c r="G27" s="563"/>
      <c r="H27" s="563"/>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row>
    <row r="28" spans="1:113" s="473" customFormat="1" ht="3" customHeight="1" x14ac:dyDescent="0.25">
      <c r="A28" s="3202"/>
      <c r="B28" s="3180"/>
      <c r="C28" s="563"/>
      <c r="D28" s="563"/>
      <c r="E28" s="563"/>
      <c r="F28" s="563"/>
      <c r="G28" s="563"/>
      <c r="H28" s="563"/>
      <c r="I28" s="564"/>
      <c r="J28" s="564"/>
      <c r="K28" s="564"/>
      <c r="L28" s="564"/>
      <c r="M28" s="564"/>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row>
    <row r="29" spans="1:113" s="473" customFormat="1" ht="3" customHeight="1" x14ac:dyDescent="0.25">
      <c r="A29" s="3202"/>
      <c r="B29" s="3180"/>
      <c r="C29" s="563"/>
      <c r="D29" s="563"/>
      <c r="E29" s="563"/>
      <c r="F29" s="563"/>
      <c r="G29" s="563"/>
      <c r="H29" s="563"/>
      <c r="I29" s="564"/>
      <c r="J29" s="564"/>
      <c r="K29" s="564"/>
      <c r="L29" s="564"/>
      <c r="M29" s="564"/>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c r="CL29" s="564"/>
      <c r="CM29" s="564"/>
      <c r="CN29" s="564"/>
      <c r="CO29" s="564"/>
      <c r="CP29" s="564"/>
      <c r="CQ29" s="564"/>
      <c r="CR29" s="564"/>
      <c r="CS29" s="564"/>
      <c r="CT29" s="564"/>
      <c r="CU29" s="564"/>
      <c r="CV29" s="564"/>
      <c r="CW29" s="564"/>
      <c r="CX29" s="564"/>
      <c r="CY29" s="564"/>
      <c r="CZ29" s="564"/>
      <c r="DA29" s="564"/>
      <c r="DB29" s="564"/>
      <c r="DC29" s="564"/>
      <c r="DD29" s="564"/>
      <c r="DE29" s="564"/>
      <c r="DF29" s="564"/>
      <c r="DG29" s="564"/>
      <c r="DH29" s="564"/>
      <c r="DI29" s="564"/>
    </row>
    <row r="30" spans="1:113" s="473" customFormat="1" ht="3" customHeight="1" x14ac:dyDescent="0.25">
      <c r="A30" s="3202"/>
      <c r="B30" s="3180"/>
      <c r="C30" s="563"/>
      <c r="D30" s="563"/>
      <c r="E30" s="563"/>
      <c r="F30" s="563"/>
      <c r="G30" s="563"/>
      <c r="H30" s="563"/>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row>
    <row r="31" spans="1:113" s="473" customFormat="1" ht="3" customHeight="1" x14ac:dyDescent="0.25">
      <c r="A31" s="3202"/>
      <c r="B31" s="3180"/>
      <c r="C31" s="563"/>
      <c r="D31" s="563"/>
      <c r="E31" s="563"/>
      <c r="F31" s="563"/>
      <c r="G31" s="563"/>
      <c r="H31" s="563"/>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row>
    <row r="32" spans="1:113" s="473" customFormat="1" ht="3" customHeight="1" x14ac:dyDescent="0.25">
      <c r="A32" s="3202"/>
      <c r="B32" s="3180"/>
      <c r="C32" s="563"/>
      <c r="D32" s="563"/>
      <c r="E32" s="563"/>
      <c r="F32" s="563"/>
      <c r="G32" s="563"/>
      <c r="H32" s="563"/>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row>
    <row r="33" spans="1:113" s="473" customFormat="1" ht="3" customHeight="1" x14ac:dyDescent="0.25">
      <c r="A33" s="3202"/>
      <c r="B33" s="3180"/>
      <c r="C33" s="563"/>
      <c r="D33" s="563"/>
      <c r="E33" s="563"/>
      <c r="F33" s="563"/>
      <c r="G33" s="563"/>
      <c r="H33" s="563"/>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row>
    <row r="34" spans="1:113" s="473" customFormat="1" ht="3" customHeight="1" x14ac:dyDescent="0.25">
      <c r="A34" s="3202"/>
      <c r="B34" s="3180"/>
      <c r="C34" s="563"/>
      <c r="D34" s="563"/>
      <c r="E34" s="563"/>
      <c r="F34" s="563"/>
      <c r="G34" s="563"/>
      <c r="H34" s="563"/>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row>
    <row r="35" spans="1:113" s="473" customFormat="1" ht="3" customHeight="1" x14ac:dyDescent="0.25">
      <c r="A35" s="3202"/>
      <c r="B35" s="3180"/>
      <c r="C35" s="563"/>
      <c r="D35" s="563"/>
      <c r="E35" s="563"/>
      <c r="F35" s="563"/>
      <c r="G35" s="563"/>
      <c r="H35" s="563"/>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row>
    <row r="36" spans="1:113" s="473" customFormat="1" ht="3" customHeight="1" x14ac:dyDescent="0.25">
      <c r="A36" s="3202"/>
      <c r="B36" s="3180"/>
      <c r="C36" s="563"/>
      <c r="D36" s="563"/>
      <c r="E36" s="563"/>
      <c r="F36" s="563"/>
      <c r="G36" s="563"/>
      <c r="H36" s="563"/>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row>
    <row r="37" spans="1:113" s="473" customFormat="1" ht="3" customHeight="1" x14ac:dyDescent="0.25">
      <c r="A37" s="3202"/>
      <c r="B37" s="3180"/>
      <c r="C37" s="563"/>
      <c r="D37" s="563"/>
      <c r="E37" s="563"/>
      <c r="F37" s="563"/>
      <c r="G37" s="563"/>
      <c r="H37" s="563"/>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row>
    <row r="38" spans="1:113" s="473" customFormat="1" ht="3" customHeight="1" x14ac:dyDescent="0.25">
      <c r="A38" s="3202"/>
      <c r="B38" s="3180"/>
      <c r="C38" s="563"/>
      <c r="D38" s="563"/>
      <c r="E38" s="563"/>
      <c r="F38" s="563"/>
      <c r="G38" s="563"/>
      <c r="H38" s="563"/>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row>
    <row r="39" spans="1:113" s="473" customFormat="1" ht="3" customHeight="1" x14ac:dyDescent="0.25">
      <c r="A39" s="3202"/>
      <c r="B39" s="3180"/>
      <c r="C39" s="563"/>
      <c r="D39" s="563"/>
      <c r="E39" s="563"/>
      <c r="F39" s="563"/>
      <c r="G39" s="563"/>
      <c r="H39" s="563"/>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row>
    <row r="40" spans="1:113" s="473" customFormat="1" ht="3" customHeight="1" x14ac:dyDescent="0.25">
      <c r="A40" s="3202"/>
      <c r="B40" s="3180"/>
      <c r="C40" s="563"/>
      <c r="D40" s="563"/>
      <c r="E40" s="563"/>
      <c r="F40" s="563"/>
      <c r="G40" s="563"/>
      <c r="H40" s="563"/>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row>
    <row r="41" spans="1:113" s="473" customFormat="1" ht="3" customHeight="1" x14ac:dyDescent="0.25">
      <c r="A41" s="3202"/>
      <c r="B41" s="3180"/>
      <c r="C41" s="563"/>
      <c r="D41" s="563"/>
      <c r="E41" s="563"/>
      <c r="F41" s="563"/>
      <c r="G41" s="563"/>
      <c r="H41" s="563"/>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row>
    <row r="42" spans="1:113" s="473" customFormat="1" ht="3" customHeight="1" x14ac:dyDescent="0.25">
      <c r="A42" s="3202"/>
      <c r="B42" s="3180"/>
      <c r="C42" s="563"/>
      <c r="D42" s="563"/>
      <c r="E42" s="563"/>
      <c r="F42" s="563"/>
      <c r="G42" s="563"/>
      <c r="H42" s="563"/>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row>
    <row r="43" spans="1:113" s="473" customFormat="1" ht="3" customHeight="1" x14ac:dyDescent="0.25">
      <c r="A43" s="3202"/>
      <c r="B43" s="3180"/>
      <c r="C43" s="563"/>
      <c r="D43" s="563"/>
      <c r="E43" s="563"/>
      <c r="F43" s="563"/>
      <c r="G43" s="563"/>
      <c r="H43" s="563"/>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row>
    <row r="44" spans="1:113" s="473" customFormat="1" ht="3" customHeight="1" x14ac:dyDescent="0.25">
      <c r="A44" s="3202"/>
      <c r="B44" s="3180"/>
      <c r="C44" s="563"/>
      <c r="D44" s="563"/>
      <c r="E44" s="563"/>
      <c r="F44" s="563"/>
      <c r="G44" s="563"/>
      <c r="H44" s="563"/>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row>
    <row r="45" spans="1:113" s="473" customFormat="1" ht="3" customHeight="1" x14ac:dyDescent="0.25">
      <c r="A45" s="3202"/>
      <c r="B45" s="3180"/>
      <c r="C45" s="563"/>
      <c r="D45" s="563"/>
      <c r="E45" s="563"/>
      <c r="F45" s="563"/>
      <c r="G45" s="563"/>
      <c r="H45" s="563"/>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row>
    <row r="46" spans="1:113" s="473" customFormat="1" ht="3" customHeight="1" x14ac:dyDescent="0.25">
      <c r="A46" s="3202"/>
      <c r="B46" s="3180"/>
      <c r="C46" s="563"/>
      <c r="D46" s="563"/>
      <c r="E46" s="563"/>
      <c r="F46" s="563"/>
      <c r="G46" s="563"/>
      <c r="H46" s="563"/>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row>
    <row r="47" spans="1:113" s="473" customFormat="1" ht="3" customHeight="1" x14ac:dyDescent="0.25">
      <c r="A47" s="3202"/>
      <c r="B47" s="3180"/>
      <c r="C47" s="563"/>
      <c r="D47" s="563"/>
      <c r="E47" s="563"/>
      <c r="F47" s="563"/>
      <c r="G47" s="563"/>
      <c r="H47" s="563"/>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row>
    <row r="48" spans="1:113" s="473" customFormat="1" ht="3" customHeight="1" x14ac:dyDescent="0.25">
      <c r="A48" s="3202"/>
      <c r="B48" s="3180"/>
      <c r="C48" s="563"/>
      <c r="D48" s="563"/>
      <c r="E48" s="563"/>
      <c r="F48" s="563"/>
      <c r="G48" s="563"/>
      <c r="H48" s="563"/>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4"/>
      <c r="CE48" s="564"/>
      <c r="CF48" s="564"/>
      <c r="CG48" s="564"/>
      <c r="CH48" s="564"/>
      <c r="CI48" s="564"/>
      <c r="CJ48" s="564"/>
      <c r="CK48" s="564"/>
      <c r="CL48" s="564"/>
      <c r="CM48" s="564"/>
      <c r="CN48" s="564"/>
      <c r="CO48" s="564"/>
      <c r="CP48" s="564"/>
      <c r="CQ48" s="564"/>
      <c r="CR48" s="564"/>
      <c r="CS48" s="564"/>
      <c r="CT48" s="564"/>
      <c r="CU48" s="564"/>
      <c r="CV48" s="564"/>
      <c r="CW48" s="564"/>
      <c r="CX48" s="564"/>
      <c r="CY48" s="564"/>
      <c r="CZ48" s="564"/>
      <c r="DA48" s="564"/>
      <c r="DB48" s="564"/>
      <c r="DC48" s="564"/>
      <c r="DD48" s="564"/>
      <c r="DE48" s="564"/>
      <c r="DF48" s="564"/>
      <c r="DG48" s="564"/>
      <c r="DH48" s="564"/>
      <c r="DI48" s="564"/>
    </row>
    <row r="49" spans="1:113" s="473" customFormat="1" ht="3" customHeight="1" x14ac:dyDescent="0.25">
      <c r="A49" s="3202"/>
      <c r="B49" s="3180"/>
      <c r="C49" s="563"/>
      <c r="D49" s="563"/>
      <c r="E49" s="563"/>
      <c r="F49" s="563"/>
      <c r="G49" s="563"/>
      <c r="H49" s="563"/>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row>
    <row r="50" spans="1:113" s="473" customFormat="1" ht="3" customHeight="1" x14ac:dyDescent="0.25">
      <c r="A50" s="3202"/>
      <c r="B50" s="3180"/>
      <c r="C50" s="563"/>
      <c r="D50" s="563"/>
      <c r="E50" s="563"/>
      <c r="F50" s="563"/>
      <c r="G50" s="563"/>
      <c r="H50" s="563"/>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row>
    <row r="51" spans="1:113" s="473" customFormat="1" ht="3" customHeight="1" x14ac:dyDescent="0.25">
      <c r="A51" s="3202"/>
      <c r="B51" s="3180"/>
      <c r="C51" s="563"/>
      <c r="D51" s="563"/>
      <c r="E51" s="563"/>
      <c r="F51" s="563"/>
      <c r="G51" s="563"/>
      <c r="H51" s="563"/>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row>
    <row r="52" spans="1:113" s="473" customFormat="1" ht="3" customHeight="1" x14ac:dyDescent="0.25">
      <c r="A52" s="3202"/>
      <c r="B52" s="3180"/>
      <c r="C52" s="563"/>
      <c r="D52" s="563"/>
      <c r="E52" s="563"/>
      <c r="F52" s="563"/>
      <c r="G52" s="563"/>
      <c r="H52" s="563"/>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c r="BP52" s="564"/>
      <c r="BQ52" s="564"/>
      <c r="BR52" s="564"/>
      <c r="BS52" s="564"/>
      <c r="BT52" s="564"/>
      <c r="BU52" s="564"/>
      <c r="BV52" s="564"/>
      <c r="BW52" s="564"/>
      <c r="BX52" s="564"/>
      <c r="BY52" s="564"/>
      <c r="BZ52" s="564"/>
      <c r="CA52" s="564"/>
      <c r="CB52" s="564"/>
      <c r="CC52" s="564"/>
      <c r="CD52" s="564"/>
      <c r="CE52" s="564"/>
      <c r="CF52" s="564"/>
      <c r="CG52" s="564"/>
      <c r="CH52" s="564"/>
      <c r="CI52" s="564"/>
      <c r="CJ52" s="564"/>
      <c r="CK52" s="564"/>
      <c r="CL52" s="564"/>
      <c r="CM52" s="564"/>
      <c r="CN52" s="564"/>
      <c r="CO52" s="564"/>
      <c r="CP52" s="564"/>
      <c r="CQ52" s="564"/>
      <c r="CR52" s="564"/>
      <c r="CS52" s="564"/>
      <c r="CT52" s="564"/>
      <c r="CU52" s="564"/>
      <c r="CV52" s="564"/>
      <c r="CW52" s="564"/>
      <c r="CX52" s="564"/>
      <c r="CY52" s="564"/>
      <c r="CZ52" s="564"/>
      <c r="DA52" s="564"/>
      <c r="DB52" s="564"/>
      <c r="DC52" s="564"/>
      <c r="DD52" s="564"/>
      <c r="DE52" s="564"/>
      <c r="DF52" s="564"/>
      <c r="DG52" s="564"/>
      <c r="DH52" s="564"/>
      <c r="DI52" s="564"/>
    </row>
    <row r="53" spans="1:113" s="473" customFormat="1" ht="3" customHeight="1" x14ac:dyDescent="0.25">
      <c r="A53" s="3202"/>
      <c r="B53" s="3180"/>
      <c r="C53" s="563"/>
      <c r="D53" s="563"/>
      <c r="E53" s="563"/>
      <c r="F53" s="563"/>
      <c r="G53" s="563"/>
      <c r="H53" s="563"/>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564"/>
      <c r="BV53" s="564"/>
      <c r="BW53" s="564"/>
      <c r="BX53" s="564"/>
      <c r="BY53" s="564"/>
      <c r="BZ53" s="564"/>
      <c r="CA53" s="564"/>
      <c r="CB53" s="564"/>
      <c r="CC53" s="564"/>
      <c r="CD53" s="564"/>
      <c r="CE53" s="564"/>
      <c r="CF53" s="564"/>
      <c r="CG53" s="564"/>
      <c r="CH53" s="564"/>
      <c r="CI53" s="564"/>
      <c r="CJ53" s="564"/>
      <c r="CK53" s="564"/>
      <c r="CL53" s="564"/>
      <c r="CM53" s="564"/>
      <c r="CN53" s="564"/>
      <c r="CO53" s="564"/>
      <c r="CP53" s="564"/>
      <c r="CQ53" s="564"/>
      <c r="CR53" s="564"/>
      <c r="CS53" s="564"/>
      <c r="CT53" s="564"/>
      <c r="CU53" s="564"/>
      <c r="CV53" s="564"/>
      <c r="CW53" s="564"/>
      <c r="CX53" s="564"/>
      <c r="CY53" s="564"/>
      <c r="CZ53" s="564"/>
      <c r="DA53" s="564"/>
      <c r="DB53" s="564"/>
      <c r="DC53" s="564"/>
      <c r="DD53" s="564"/>
      <c r="DE53" s="564"/>
      <c r="DF53" s="564"/>
      <c r="DG53" s="564"/>
      <c r="DH53" s="564"/>
      <c r="DI53" s="564"/>
    </row>
    <row r="54" spans="1:113" s="473" customFormat="1" ht="3" customHeight="1" x14ac:dyDescent="0.25">
      <c r="A54" s="3202"/>
      <c r="B54" s="3180"/>
      <c r="C54" s="563"/>
      <c r="D54" s="563"/>
      <c r="E54" s="563"/>
      <c r="F54" s="563"/>
      <c r="G54" s="563"/>
      <c r="H54" s="563"/>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c r="CW54" s="564"/>
      <c r="CX54" s="564"/>
      <c r="CY54" s="564"/>
      <c r="CZ54" s="564"/>
      <c r="DA54" s="564"/>
      <c r="DB54" s="564"/>
      <c r="DC54" s="564"/>
      <c r="DD54" s="564"/>
      <c r="DE54" s="564"/>
      <c r="DF54" s="564"/>
      <c r="DG54" s="564"/>
      <c r="DH54" s="564"/>
      <c r="DI54" s="564"/>
    </row>
    <row r="55" spans="1:113" s="473" customFormat="1" ht="3" customHeight="1" x14ac:dyDescent="0.25">
      <c r="A55" s="3202"/>
      <c r="B55" s="3180"/>
      <c r="C55" s="563"/>
      <c r="D55" s="563"/>
      <c r="E55" s="563"/>
      <c r="F55" s="563"/>
      <c r="G55" s="563"/>
      <c r="H55" s="563"/>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c r="BP55" s="564"/>
      <c r="BQ55" s="564"/>
      <c r="BR55" s="564"/>
      <c r="BS55" s="564"/>
      <c r="BT55" s="564"/>
      <c r="BU55" s="564"/>
      <c r="BV55" s="564"/>
      <c r="BW55" s="564"/>
      <c r="BX55" s="564"/>
      <c r="BY55" s="564"/>
      <c r="BZ55" s="564"/>
      <c r="CA55" s="564"/>
      <c r="CB55" s="564"/>
      <c r="CC55" s="564"/>
      <c r="CD55" s="564"/>
      <c r="CE55" s="564"/>
      <c r="CF55" s="564"/>
      <c r="CG55" s="564"/>
      <c r="CH55" s="564"/>
      <c r="CI55" s="564"/>
      <c r="CJ55" s="564"/>
      <c r="CK55" s="564"/>
      <c r="CL55" s="564"/>
      <c r="CM55" s="564"/>
      <c r="CN55" s="564"/>
      <c r="CO55" s="564"/>
      <c r="CP55" s="564"/>
      <c r="CQ55" s="564"/>
      <c r="CR55" s="564"/>
      <c r="CS55" s="564"/>
      <c r="CT55" s="564"/>
      <c r="CU55" s="564"/>
      <c r="CV55" s="564"/>
      <c r="CW55" s="564"/>
      <c r="CX55" s="564"/>
      <c r="CY55" s="564"/>
      <c r="CZ55" s="564"/>
      <c r="DA55" s="564"/>
      <c r="DB55" s="564"/>
      <c r="DC55" s="564"/>
      <c r="DD55" s="564"/>
      <c r="DE55" s="564"/>
      <c r="DF55" s="564"/>
      <c r="DG55" s="564"/>
      <c r="DH55" s="564"/>
      <c r="DI55" s="564"/>
    </row>
    <row r="56" spans="1:113" s="473" customFormat="1" ht="3" customHeight="1" x14ac:dyDescent="0.25">
      <c r="A56" s="3202"/>
      <c r="B56" s="3180"/>
      <c r="C56" s="563"/>
      <c r="D56" s="563"/>
      <c r="E56" s="563"/>
      <c r="F56" s="563"/>
      <c r="G56" s="563"/>
      <c r="H56" s="563"/>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c r="BP56" s="564"/>
      <c r="BQ56" s="564"/>
      <c r="BR56" s="564"/>
      <c r="BS56" s="564"/>
      <c r="BT56" s="564"/>
      <c r="BU56" s="564"/>
      <c r="BV56" s="564"/>
      <c r="BW56" s="564"/>
      <c r="BX56" s="564"/>
      <c r="BY56" s="564"/>
      <c r="BZ56" s="564"/>
      <c r="CA56" s="564"/>
      <c r="CB56" s="564"/>
      <c r="CC56" s="564"/>
      <c r="CD56" s="564"/>
      <c r="CE56" s="564"/>
      <c r="CF56" s="564"/>
      <c r="CG56" s="564"/>
      <c r="CH56" s="564"/>
      <c r="CI56" s="564"/>
      <c r="CJ56" s="564"/>
      <c r="CK56" s="564"/>
      <c r="CL56" s="564"/>
      <c r="CM56" s="564"/>
      <c r="CN56" s="564"/>
      <c r="CO56" s="564"/>
      <c r="CP56" s="564"/>
      <c r="CQ56" s="564"/>
      <c r="CR56" s="564"/>
      <c r="CS56" s="564"/>
      <c r="CT56" s="564"/>
      <c r="CU56" s="564"/>
      <c r="CV56" s="564"/>
      <c r="CW56" s="564"/>
      <c r="CX56" s="564"/>
      <c r="CY56" s="564"/>
      <c r="CZ56" s="564"/>
      <c r="DA56" s="564"/>
      <c r="DB56" s="564"/>
      <c r="DC56" s="564"/>
      <c r="DD56" s="564"/>
      <c r="DE56" s="564"/>
      <c r="DF56" s="564"/>
      <c r="DG56" s="564"/>
      <c r="DH56" s="564"/>
      <c r="DI56" s="564"/>
    </row>
    <row r="57" spans="1:113" s="473" customFormat="1" ht="3" customHeight="1" x14ac:dyDescent="0.25">
      <c r="A57" s="3202"/>
      <c r="B57" s="3180"/>
      <c r="C57" s="563"/>
      <c r="D57" s="563"/>
      <c r="E57" s="563"/>
      <c r="F57" s="563"/>
      <c r="G57" s="563"/>
      <c r="H57" s="563"/>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c r="BP57" s="564"/>
      <c r="BQ57" s="564"/>
      <c r="BR57" s="564"/>
      <c r="BS57" s="564"/>
      <c r="BT57" s="564"/>
      <c r="BU57" s="564"/>
      <c r="BV57" s="564"/>
      <c r="BW57" s="564"/>
      <c r="BX57" s="564"/>
      <c r="BY57" s="564"/>
      <c r="BZ57" s="564"/>
      <c r="CA57" s="564"/>
      <c r="CB57" s="564"/>
      <c r="CC57" s="564"/>
      <c r="CD57" s="564"/>
      <c r="CE57" s="564"/>
      <c r="CF57" s="564"/>
      <c r="CG57" s="564"/>
      <c r="CH57" s="564"/>
      <c r="CI57" s="564"/>
      <c r="CJ57" s="564"/>
      <c r="CK57" s="564"/>
      <c r="CL57" s="564"/>
      <c r="CM57" s="564"/>
      <c r="CN57" s="564"/>
      <c r="CO57" s="564"/>
      <c r="CP57" s="564"/>
      <c r="CQ57" s="564"/>
      <c r="CR57" s="564"/>
      <c r="CS57" s="564"/>
      <c r="CT57" s="564"/>
      <c r="CU57" s="564"/>
      <c r="CV57" s="564"/>
      <c r="CW57" s="564"/>
      <c r="CX57" s="564"/>
      <c r="CY57" s="564"/>
      <c r="CZ57" s="564"/>
      <c r="DA57" s="564"/>
      <c r="DB57" s="564"/>
      <c r="DC57" s="564"/>
      <c r="DD57" s="564"/>
      <c r="DE57" s="564"/>
      <c r="DF57" s="564"/>
      <c r="DG57" s="564"/>
      <c r="DH57" s="564"/>
      <c r="DI57" s="564"/>
    </row>
    <row r="58" spans="1:113" s="473" customFormat="1" ht="3" customHeight="1" x14ac:dyDescent="0.25">
      <c r="A58" s="3202"/>
      <c r="B58" s="3180"/>
      <c r="C58" s="563"/>
      <c r="D58" s="563"/>
      <c r="E58" s="563"/>
      <c r="F58" s="563"/>
      <c r="G58" s="563"/>
      <c r="H58" s="563"/>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c r="BP58" s="564"/>
      <c r="BQ58" s="564"/>
      <c r="BR58" s="564"/>
      <c r="BS58" s="564"/>
      <c r="BT58" s="564"/>
      <c r="BU58" s="564"/>
      <c r="BV58" s="564"/>
      <c r="BW58" s="564"/>
      <c r="BX58" s="564"/>
      <c r="BY58" s="564"/>
      <c r="BZ58" s="564"/>
      <c r="CA58" s="564"/>
      <c r="CB58" s="564"/>
      <c r="CC58" s="564"/>
      <c r="CD58" s="564"/>
      <c r="CE58" s="564"/>
      <c r="CF58" s="564"/>
      <c r="CG58" s="564"/>
      <c r="CH58" s="564"/>
      <c r="CI58" s="564"/>
      <c r="CJ58" s="564"/>
      <c r="CK58" s="564"/>
      <c r="CL58" s="564"/>
      <c r="CM58" s="564"/>
      <c r="CN58" s="564"/>
      <c r="CO58" s="564"/>
      <c r="CP58" s="564"/>
      <c r="CQ58" s="564"/>
      <c r="CR58" s="564"/>
      <c r="CS58" s="564"/>
      <c r="CT58" s="564"/>
      <c r="CU58" s="564"/>
      <c r="CV58" s="564"/>
      <c r="CW58" s="564"/>
      <c r="CX58" s="564"/>
      <c r="CY58" s="564"/>
      <c r="CZ58" s="564"/>
      <c r="DA58" s="564"/>
      <c r="DB58" s="564"/>
      <c r="DC58" s="564"/>
      <c r="DD58" s="564"/>
      <c r="DE58" s="564"/>
      <c r="DF58" s="564"/>
      <c r="DG58" s="564"/>
      <c r="DH58" s="564"/>
      <c r="DI58" s="564"/>
    </row>
    <row r="59" spans="1:113" s="473" customFormat="1" ht="2.4500000000000002" customHeight="1" x14ac:dyDescent="0.25">
      <c r="A59" s="3202"/>
      <c r="B59" s="3180"/>
      <c r="C59" s="563"/>
      <c r="D59" s="563"/>
      <c r="E59" s="563"/>
      <c r="F59" s="563"/>
      <c r="G59" s="563"/>
      <c r="H59" s="563"/>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c r="BP59" s="564"/>
      <c r="BQ59" s="564"/>
      <c r="BR59" s="564"/>
      <c r="BS59" s="564"/>
      <c r="BT59" s="564"/>
      <c r="BU59" s="564"/>
      <c r="BV59" s="564"/>
      <c r="BW59" s="564"/>
      <c r="BX59" s="564"/>
      <c r="BY59" s="564"/>
      <c r="BZ59" s="564"/>
      <c r="CA59" s="564"/>
      <c r="CB59" s="564"/>
      <c r="CC59" s="564"/>
      <c r="CD59" s="564"/>
      <c r="CE59" s="564"/>
      <c r="CF59" s="564"/>
      <c r="CG59" s="564"/>
      <c r="CH59" s="564"/>
      <c r="CI59" s="564"/>
      <c r="CJ59" s="564"/>
      <c r="CK59" s="564"/>
      <c r="CL59" s="564"/>
      <c r="CM59" s="564"/>
      <c r="CN59" s="564"/>
      <c r="CO59" s="564"/>
      <c r="CP59" s="564"/>
      <c r="CQ59" s="564"/>
      <c r="CR59" s="564"/>
      <c r="CS59" s="564"/>
      <c r="CT59" s="564"/>
      <c r="CU59" s="564"/>
      <c r="CV59" s="564"/>
      <c r="CW59" s="564"/>
      <c r="CX59" s="564"/>
      <c r="CY59" s="564"/>
      <c r="CZ59" s="564"/>
      <c r="DA59" s="564"/>
      <c r="DB59" s="564"/>
      <c r="DC59" s="564"/>
      <c r="DD59" s="564"/>
      <c r="DE59" s="564"/>
      <c r="DF59" s="564"/>
      <c r="DG59" s="564"/>
      <c r="DH59" s="564"/>
      <c r="DI59" s="564"/>
    </row>
    <row r="60" spans="1:113" s="473" customFormat="1" ht="3" customHeight="1" x14ac:dyDescent="0.25">
      <c r="A60" s="3202"/>
      <c r="B60" s="3180"/>
      <c r="C60" s="563"/>
      <c r="D60" s="563"/>
      <c r="E60" s="563"/>
      <c r="F60" s="563"/>
      <c r="G60" s="563"/>
      <c r="H60" s="563"/>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c r="BP60" s="564"/>
      <c r="BQ60" s="564"/>
      <c r="BR60" s="564"/>
      <c r="BS60" s="564"/>
      <c r="BT60" s="564"/>
      <c r="BU60" s="564"/>
      <c r="BV60" s="564"/>
      <c r="BW60" s="564"/>
      <c r="BX60" s="564"/>
      <c r="BY60" s="564"/>
      <c r="BZ60" s="564"/>
      <c r="CA60" s="564"/>
      <c r="CB60" s="564"/>
      <c r="CC60" s="564"/>
      <c r="CD60" s="564"/>
      <c r="CE60" s="564"/>
      <c r="CF60" s="564"/>
      <c r="CG60" s="564"/>
      <c r="CH60" s="564"/>
      <c r="CI60" s="564"/>
      <c r="CJ60" s="564"/>
      <c r="CK60" s="564"/>
      <c r="CL60" s="564"/>
      <c r="CM60" s="564"/>
      <c r="CN60" s="564"/>
      <c r="CO60" s="564"/>
      <c r="CP60" s="564"/>
      <c r="CQ60" s="564"/>
      <c r="CR60" s="564"/>
      <c r="CS60" s="564"/>
      <c r="CT60" s="564"/>
      <c r="CU60" s="564"/>
      <c r="CV60" s="564"/>
      <c r="CW60" s="564"/>
      <c r="CX60" s="564"/>
      <c r="CY60" s="564"/>
      <c r="CZ60" s="564"/>
      <c r="DA60" s="564"/>
      <c r="DB60" s="564"/>
      <c r="DC60" s="564"/>
      <c r="DD60" s="564"/>
      <c r="DE60" s="564"/>
      <c r="DF60" s="564"/>
      <c r="DG60" s="564"/>
      <c r="DH60" s="564"/>
      <c r="DI60" s="564"/>
    </row>
    <row r="61" spans="1:113" s="473" customFormat="1" ht="3" customHeight="1" x14ac:dyDescent="0.25">
      <c r="A61" s="3202"/>
      <c r="B61" s="3180"/>
      <c r="C61" s="563"/>
      <c r="D61" s="563"/>
      <c r="E61" s="563"/>
      <c r="F61" s="563"/>
      <c r="G61" s="563"/>
      <c r="H61" s="563"/>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c r="BP61" s="564"/>
      <c r="BQ61" s="564"/>
      <c r="BR61" s="564"/>
      <c r="BS61" s="564"/>
      <c r="BT61" s="564"/>
      <c r="BU61" s="564"/>
      <c r="BV61" s="564"/>
      <c r="BW61" s="564"/>
      <c r="BX61" s="564"/>
      <c r="BY61" s="564"/>
      <c r="BZ61" s="564"/>
      <c r="CA61" s="564"/>
      <c r="CB61" s="564"/>
      <c r="CC61" s="564"/>
      <c r="CD61" s="564"/>
      <c r="CE61" s="564"/>
      <c r="CF61" s="564"/>
      <c r="CG61" s="564"/>
      <c r="CH61" s="564"/>
      <c r="CI61" s="564"/>
      <c r="CJ61" s="564"/>
      <c r="CK61" s="564"/>
      <c r="CL61" s="564"/>
      <c r="CM61" s="564"/>
      <c r="CN61" s="564"/>
      <c r="CO61" s="564"/>
      <c r="CP61" s="564"/>
      <c r="CQ61" s="564"/>
      <c r="CR61" s="564"/>
      <c r="CS61" s="564"/>
      <c r="CT61" s="564"/>
      <c r="CU61" s="564"/>
      <c r="CV61" s="564"/>
      <c r="CW61" s="564"/>
      <c r="CX61" s="564"/>
      <c r="CY61" s="564"/>
      <c r="CZ61" s="564"/>
      <c r="DA61" s="564"/>
      <c r="DB61" s="564"/>
      <c r="DC61" s="564"/>
      <c r="DD61" s="564"/>
      <c r="DE61" s="564"/>
      <c r="DF61" s="564"/>
      <c r="DG61" s="564"/>
      <c r="DH61" s="564"/>
      <c r="DI61" s="564"/>
    </row>
    <row r="62" spans="1:113" s="473" customFormat="1" ht="3" customHeight="1" x14ac:dyDescent="0.25">
      <c r="A62" s="3202"/>
      <c r="B62" s="3180"/>
      <c r="C62" s="563"/>
      <c r="D62" s="563"/>
      <c r="E62" s="563"/>
      <c r="F62" s="563"/>
      <c r="G62" s="563"/>
      <c r="H62" s="563"/>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c r="BP62" s="564"/>
      <c r="BQ62" s="564"/>
      <c r="BR62" s="564"/>
      <c r="BS62" s="564"/>
      <c r="BT62" s="564"/>
      <c r="BU62" s="564"/>
      <c r="BV62" s="564"/>
      <c r="BW62" s="564"/>
      <c r="BX62" s="564"/>
      <c r="BY62" s="564"/>
      <c r="BZ62" s="564"/>
      <c r="CA62" s="564"/>
      <c r="CB62" s="564"/>
      <c r="CC62" s="564"/>
      <c r="CD62" s="564"/>
      <c r="CE62" s="564"/>
      <c r="CF62" s="564"/>
      <c r="CG62" s="564"/>
      <c r="CH62" s="564"/>
      <c r="CI62" s="564"/>
      <c r="CJ62" s="564"/>
      <c r="CK62" s="564"/>
      <c r="CL62" s="564"/>
      <c r="CM62" s="564"/>
      <c r="CN62" s="564"/>
      <c r="CO62" s="564"/>
      <c r="CP62" s="564"/>
      <c r="CQ62" s="564"/>
      <c r="CR62" s="564"/>
      <c r="CS62" s="564"/>
      <c r="CT62" s="564"/>
      <c r="CU62" s="564"/>
      <c r="CV62" s="564"/>
      <c r="CW62" s="564"/>
      <c r="CX62" s="564"/>
      <c r="CY62" s="564"/>
      <c r="CZ62" s="564"/>
      <c r="DA62" s="564"/>
      <c r="DB62" s="564"/>
      <c r="DC62" s="564"/>
      <c r="DD62" s="564"/>
      <c r="DE62" s="564"/>
      <c r="DF62" s="564"/>
      <c r="DG62" s="564"/>
      <c r="DH62" s="564"/>
      <c r="DI62" s="564"/>
    </row>
    <row r="63" spans="1:113" s="473" customFormat="1" ht="3" customHeight="1" x14ac:dyDescent="0.25">
      <c r="A63" s="3202"/>
      <c r="B63" s="3180"/>
      <c r="C63" s="563"/>
      <c r="D63" s="563"/>
      <c r="E63" s="563"/>
      <c r="F63" s="563"/>
      <c r="G63" s="563"/>
      <c r="H63" s="563"/>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c r="BP63" s="564"/>
      <c r="BQ63" s="564"/>
      <c r="BR63" s="564"/>
      <c r="BS63" s="564"/>
      <c r="BT63" s="564"/>
      <c r="BU63" s="564"/>
      <c r="BV63" s="564"/>
      <c r="BW63" s="564"/>
      <c r="BX63" s="564"/>
      <c r="BY63" s="564"/>
      <c r="BZ63" s="564"/>
      <c r="CA63" s="564"/>
      <c r="CB63" s="564"/>
      <c r="CC63" s="564"/>
      <c r="CD63" s="564"/>
      <c r="CE63" s="564"/>
      <c r="CF63" s="564"/>
      <c r="CG63" s="564"/>
      <c r="CH63" s="564"/>
      <c r="CI63" s="564"/>
      <c r="CJ63" s="564"/>
      <c r="CK63" s="564"/>
      <c r="CL63" s="564"/>
      <c r="CM63" s="564"/>
      <c r="CN63" s="564"/>
      <c r="CO63" s="564"/>
      <c r="CP63" s="564"/>
      <c r="CQ63" s="564"/>
      <c r="CR63" s="564"/>
      <c r="CS63" s="564"/>
      <c r="CT63" s="564"/>
      <c r="CU63" s="564"/>
      <c r="CV63" s="564"/>
      <c r="CW63" s="564"/>
      <c r="CX63" s="564"/>
      <c r="CY63" s="564"/>
      <c r="CZ63" s="564"/>
      <c r="DA63" s="564"/>
      <c r="DB63" s="564"/>
      <c r="DC63" s="564"/>
      <c r="DD63" s="564"/>
      <c r="DE63" s="564"/>
      <c r="DF63" s="564"/>
      <c r="DG63" s="564"/>
      <c r="DH63" s="564"/>
      <c r="DI63" s="564"/>
    </row>
    <row r="64" spans="1:113" s="473" customFormat="1" ht="3" customHeight="1" x14ac:dyDescent="0.25">
      <c r="A64" s="3202"/>
      <c r="B64" s="3180"/>
      <c r="C64" s="563"/>
      <c r="D64" s="563"/>
      <c r="E64" s="563"/>
      <c r="F64" s="563"/>
      <c r="G64" s="563"/>
      <c r="H64" s="563"/>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c r="BP64" s="564"/>
      <c r="BQ64" s="564"/>
      <c r="BR64" s="564"/>
      <c r="BS64" s="564"/>
      <c r="BT64" s="564"/>
      <c r="BU64" s="564"/>
      <c r="BV64" s="564"/>
      <c r="BW64" s="564"/>
      <c r="BX64" s="564"/>
      <c r="BY64" s="564"/>
      <c r="BZ64" s="564"/>
      <c r="CA64" s="564"/>
      <c r="CB64" s="564"/>
      <c r="CC64" s="564"/>
      <c r="CD64" s="564"/>
      <c r="CE64" s="564"/>
      <c r="CF64" s="564"/>
      <c r="CG64" s="564"/>
      <c r="CH64" s="564"/>
      <c r="CI64" s="564"/>
      <c r="CJ64" s="564"/>
      <c r="CK64" s="564"/>
      <c r="CL64" s="564"/>
      <c r="CM64" s="564"/>
      <c r="CN64" s="564"/>
      <c r="CO64" s="564"/>
      <c r="CP64" s="564"/>
      <c r="CQ64" s="564"/>
      <c r="CR64" s="564"/>
      <c r="CS64" s="564"/>
      <c r="CT64" s="564"/>
      <c r="CU64" s="564"/>
      <c r="CV64" s="564"/>
      <c r="CW64" s="564"/>
      <c r="CX64" s="564"/>
      <c r="CY64" s="564"/>
      <c r="CZ64" s="564"/>
      <c r="DA64" s="564"/>
      <c r="DB64" s="564"/>
      <c r="DC64" s="564"/>
      <c r="DD64" s="564"/>
      <c r="DE64" s="564"/>
      <c r="DF64" s="564"/>
      <c r="DG64" s="564"/>
      <c r="DH64" s="564"/>
      <c r="DI64" s="564"/>
    </row>
    <row r="65" spans="1:113" s="473" customFormat="1" ht="3" customHeight="1" x14ac:dyDescent="0.25">
      <c r="A65" s="3202"/>
      <c r="B65" s="3180"/>
      <c r="C65" s="563"/>
      <c r="D65" s="563"/>
      <c r="E65" s="563"/>
      <c r="F65" s="563"/>
      <c r="G65" s="563"/>
      <c r="H65" s="563"/>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c r="BP65" s="564"/>
      <c r="BQ65" s="564"/>
      <c r="BR65" s="564"/>
      <c r="BS65" s="564"/>
      <c r="BT65" s="564"/>
      <c r="BU65" s="564"/>
      <c r="BV65" s="564"/>
      <c r="BW65" s="564"/>
      <c r="BX65" s="564"/>
      <c r="BY65" s="564"/>
      <c r="BZ65" s="564"/>
      <c r="CA65" s="564"/>
      <c r="CB65" s="564"/>
      <c r="CC65" s="564"/>
      <c r="CD65" s="564"/>
      <c r="CE65" s="564"/>
      <c r="CF65" s="564"/>
      <c r="CG65" s="564"/>
      <c r="CH65" s="564"/>
      <c r="CI65" s="564"/>
      <c r="CJ65" s="564"/>
      <c r="CK65" s="564"/>
      <c r="CL65" s="564"/>
      <c r="CM65" s="564"/>
      <c r="CN65" s="564"/>
      <c r="CO65" s="564"/>
      <c r="CP65" s="564"/>
      <c r="CQ65" s="564"/>
      <c r="CR65" s="564"/>
      <c r="CS65" s="564"/>
      <c r="CT65" s="564"/>
      <c r="CU65" s="564"/>
      <c r="CV65" s="564"/>
      <c r="CW65" s="564"/>
      <c r="CX65" s="564"/>
      <c r="CY65" s="564"/>
      <c r="CZ65" s="564"/>
      <c r="DA65" s="564"/>
      <c r="DB65" s="564"/>
      <c r="DC65" s="564"/>
      <c r="DD65" s="564"/>
      <c r="DE65" s="564"/>
      <c r="DF65" s="564"/>
      <c r="DG65" s="564"/>
      <c r="DH65" s="564"/>
      <c r="DI65" s="564"/>
    </row>
    <row r="66" spans="1:113" s="473" customFormat="1" ht="3" customHeight="1" x14ac:dyDescent="0.25">
      <c r="A66" s="3202"/>
      <c r="B66" s="3180"/>
      <c r="C66" s="563"/>
      <c r="D66" s="563"/>
      <c r="E66" s="563"/>
      <c r="F66" s="563"/>
      <c r="G66" s="563"/>
      <c r="H66" s="563"/>
      <c r="I66" s="564"/>
      <c r="J66" s="564"/>
      <c r="K66" s="564"/>
      <c r="L66" s="564"/>
      <c r="M66" s="564"/>
      <c r="N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c r="BJ66" s="564"/>
      <c r="BK66" s="564"/>
      <c r="BL66" s="564"/>
      <c r="BM66" s="564"/>
      <c r="BN66" s="564"/>
      <c r="BO66" s="564"/>
      <c r="BP66" s="564"/>
      <c r="BQ66" s="564"/>
      <c r="BR66" s="564"/>
      <c r="BS66" s="564"/>
      <c r="BT66" s="564"/>
      <c r="BU66" s="564"/>
      <c r="BV66" s="564"/>
      <c r="BW66" s="564"/>
      <c r="BX66" s="564"/>
      <c r="BY66" s="564"/>
      <c r="BZ66" s="564"/>
      <c r="CA66" s="564"/>
      <c r="CB66" s="564"/>
      <c r="CC66" s="564"/>
      <c r="CD66" s="564"/>
      <c r="CE66" s="564"/>
      <c r="CF66" s="564"/>
      <c r="CG66" s="564"/>
      <c r="CH66" s="564"/>
      <c r="CI66" s="564"/>
      <c r="CJ66" s="564"/>
      <c r="CK66" s="564"/>
      <c r="CL66" s="564"/>
      <c r="CM66" s="564"/>
      <c r="CN66" s="564"/>
      <c r="CO66" s="564"/>
      <c r="CP66" s="564"/>
      <c r="CQ66" s="564"/>
      <c r="CR66" s="564"/>
      <c r="CS66" s="564"/>
      <c r="CT66" s="564"/>
      <c r="CU66" s="564"/>
      <c r="CV66" s="564"/>
      <c r="CW66" s="564"/>
      <c r="CX66" s="564"/>
      <c r="CY66" s="564"/>
      <c r="CZ66" s="564"/>
      <c r="DA66" s="564"/>
      <c r="DB66" s="564"/>
      <c r="DC66" s="564"/>
      <c r="DD66" s="564"/>
      <c r="DE66" s="564"/>
      <c r="DF66" s="564"/>
      <c r="DG66" s="564"/>
      <c r="DH66" s="564"/>
      <c r="DI66" s="564"/>
    </row>
    <row r="67" spans="1:113" s="473" customFormat="1" ht="3" customHeight="1" x14ac:dyDescent="0.25">
      <c r="A67" s="3202"/>
      <c r="B67" s="3180"/>
      <c r="C67" s="563"/>
      <c r="D67" s="563"/>
      <c r="E67" s="563"/>
      <c r="F67" s="563"/>
      <c r="G67" s="563"/>
      <c r="H67" s="563"/>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c r="BP67" s="564"/>
      <c r="BQ67" s="564"/>
      <c r="BR67" s="564"/>
      <c r="BS67" s="564"/>
      <c r="BT67" s="564"/>
      <c r="BU67" s="564"/>
      <c r="BV67" s="564"/>
      <c r="BW67" s="564"/>
      <c r="BX67" s="564"/>
      <c r="BY67" s="564"/>
      <c r="BZ67" s="564"/>
      <c r="CA67" s="564"/>
      <c r="CB67" s="564"/>
      <c r="CC67" s="564"/>
      <c r="CD67" s="564"/>
      <c r="CE67" s="564"/>
      <c r="CF67" s="564"/>
      <c r="CG67" s="564"/>
      <c r="CH67" s="564"/>
      <c r="CI67" s="564"/>
      <c r="CJ67" s="564"/>
      <c r="CK67" s="564"/>
      <c r="CL67" s="564"/>
      <c r="CM67" s="564"/>
      <c r="CN67" s="564"/>
      <c r="CO67" s="564"/>
      <c r="CP67" s="564"/>
      <c r="CQ67" s="564"/>
      <c r="CR67" s="564"/>
      <c r="CS67" s="564"/>
      <c r="CT67" s="564"/>
      <c r="CU67" s="564"/>
      <c r="CV67" s="564"/>
      <c r="CW67" s="564"/>
      <c r="CX67" s="564"/>
      <c r="CY67" s="564"/>
      <c r="CZ67" s="564"/>
      <c r="DA67" s="564"/>
      <c r="DB67" s="564"/>
      <c r="DC67" s="564"/>
      <c r="DD67" s="564"/>
      <c r="DE67" s="564"/>
      <c r="DF67" s="564"/>
      <c r="DG67" s="564"/>
      <c r="DH67" s="564"/>
      <c r="DI67" s="564"/>
    </row>
    <row r="68" spans="1:113" s="473" customFormat="1" ht="3" customHeight="1" x14ac:dyDescent="0.25">
      <c r="A68" s="3202"/>
      <c r="B68" s="3180"/>
      <c r="C68" s="563"/>
      <c r="D68" s="563"/>
      <c r="E68" s="563"/>
      <c r="F68" s="563"/>
      <c r="G68" s="563"/>
      <c r="H68" s="563"/>
      <c r="I68" s="564"/>
      <c r="J68" s="564"/>
      <c r="K68" s="564"/>
      <c r="L68" s="564"/>
      <c r="M68" s="564"/>
      <c r="N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c r="BP68" s="564"/>
      <c r="BQ68" s="564"/>
      <c r="BR68" s="564"/>
      <c r="BS68" s="564"/>
      <c r="BT68" s="564"/>
      <c r="BU68" s="564"/>
      <c r="BV68" s="564"/>
      <c r="BW68" s="564"/>
      <c r="BX68" s="564"/>
      <c r="BY68" s="564"/>
      <c r="BZ68" s="564"/>
      <c r="CA68" s="564"/>
      <c r="CB68" s="564"/>
      <c r="CC68" s="564"/>
      <c r="CD68" s="564"/>
      <c r="CE68" s="564"/>
      <c r="CF68" s="564"/>
      <c r="CG68" s="564"/>
      <c r="CH68" s="564"/>
      <c r="CI68" s="564"/>
      <c r="CJ68" s="564"/>
      <c r="CK68" s="564"/>
      <c r="CL68" s="564"/>
      <c r="CM68" s="564"/>
      <c r="CN68" s="564"/>
      <c r="CO68" s="564"/>
      <c r="CP68" s="564"/>
      <c r="CQ68" s="564"/>
      <c r="CR68" s="564"/>
      <c r="CS68" s="564"/>
      <c r="CT68" s="564"/>
      <c r="CU68" s="564"/>
      <c r="CV68" s="564"/>
      <c r="CW68" s="564"/>
      <c r="CX68" s="564"/>
      <c r="CY68" s="564"/>
      <c r="CZ68" s="564"/>
      <c r="DA68" s="564"/>
      <c r="DB68" s="564"/>
      <c r="DC68" s="564"/>
      <c r="DD68" s="564"/>
      <c r="DE68" s="564"/>
      <c r="DF68" s="564"/>
      <c r="DG68" s="564"/>
      <c r="DH68" s="564"/>
      <c r="DI68" s="564"/>
    </row>
    <row r="69" spans="1:113" s="473" customFormat="1" ht="3" customHeight="1" x14ac:dyDescent="0.25">
      <c r="A69" s="3202"/>
      <c r="B69" s="3180"/>
      <c r="C69" s="563"/>
      <c r="D69" s="563"/>
      <c r="E69" s="563"/>
      <c r="F69" s="563"/>
      <c r="G69" s="563"/>
      <c r="H69" s="563"/>
      <c r="I69" s="564"/>
      <c r="J69" s="564"/>
      <c r="K69" s="564"/>
      <c r="L69" s="564"/>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c r="BI69" s="564"/>
      <c r="BJ69" s="564"/>
      <c r="BK69" s="564"/>
      <c r="BL69" s="564"/>
      <c r="BM69" s="564"/>
      <c r="BN69" s="564"/>
      <c r="BO69" s="564"/>
      <c r="BP69" s="564"/>
      <c r="BQ69" s="564"/>
      <c r="BR69" s="564"/>
      <c r="BS69" s="564"/>
      <c r="BT69" s="564"/>
      <c r="BU69" s="564"/>
      <c r="BV69" s="564"/>
      <c r="BW69" s="564"/>
      <c r="BX69" s="564"/>
      <c r="BY69" s="564"/>
      <c r="BZ69" s="564"/>
      <c r="CA69" s="564"/>
      <c r="CB69" s="564"/>
      <c r="CC69" s="564"/>
      <c r="CD69" s="564"/>
      <c r="CE69" s="564"/>
      <c r="CF69" s="564"/>
      <c r="CG69" s="564"/>
      <c r="CH69" s="564"/>
      <c r="CI69" s="564"/>
      <c r="CJ69" s="564"/>
      <c r="CK69" s="564"/>
      <c r="CL69" s="564"/>
      <c r="CM69" s="564"/>
      <c r="CN69" s="564"/>
      <c r="CO69" s="564"/>
      <c r="CP69" s="564"/>
      <c r="CQ69" s="564"/>
      <c r="CR69" s="564"/>
      <c r="CS69" s="564"/>
      <c r="CT69" s="564"/>
      <c r="CU69" s="564"/>
      <c r="CV69" s="564"/>
      <c r="CW69" s="564"/>
      <c r="CX69" s="564"/>
      <c r="CY69" s="564"/>
      <c r="CZ69" s="564"/>
      <c r="DA69" s="564"/>
      <c r="DB69" s="564"/>
      <c r="DC69" s="564"/>
      <c r="DD69" s="564"/>
      <c r="DE69" s="564"/>
      <c r="DF69" s="564"/>
      <c r="DG69" s="564"/>
      <c r="DH69" s="564"/>
      <c r="DI69" s="564"/>
    </row>
    <row r="70" spans="1:113" s="473" customFormat="1" ht="3" customHeight="1" x14ac:dyDescent="0.25">
      <c r="A70" s="3202"/>
      <c r="B70" s="3180"/>
      <c r="C70" s="563"/>
      <c r="D70" s="563"/>
      <c r="E70" s="563"/>
      <c r="F70" s="563"/>
      <c r="G70" s="563"/>
      <c r="H70" s="563"/>
      <c r="I70" s="564"/>
      <c r="J70" s="564"/>
      <c r="K70" s="564"/>
      <c r="L70" s="564"/>
      <c r="M70" s="564"/>
      <c r="N70" s="564"/>
      <c r="O70" s="564"/>
      <c r="P70" s="564"/>
      <c r="Q70" s="564"/>
      <c r="R70" s="564"/>
      <c r="S70" s="564"/>
      <c r="T70" s="564"/>
      <c r="U70" s="564"/>
      <c r="V70" s="564"/>
      <c r="W70" s="564"/>
      <c r="X70" s="564"/>
      <c r="Y70" s="564"/>
      <c r="Z70" s="564"/>
      <c r="AA70" s="564"/>
      <c r="AB70" s="564"/>
      <c r="AC70" s="564"/>
      <c r="AD70" s="564"/>
      <c r="AE70" s="564"/>
      <c r="AF70" s="564"/>
      <c r="AG70" s="564"/>
      <c r="AH70" s="564"/>
      <c r="AI70" s="564"/>
      <c r="AJ70" s="564"/>
      <c r="AK70" s="564"/>
      <c r="AL70" s="564"/>
      <c r="AM70" s="564"/>
      <c r="AN70" s="564"/>
      <c r="AO70" s="564"/>
      <c r="AP70" s="564"/>
      <c r="AQ70" s="564"/>
      <c r="AR70" s="564"/>
      <c r="AS70" s="564"/>
      <c r="AT70" s="564"/>
      <c r="AU70" s="564"/>
      <c r="AV70" s="564"/>
      <c r="AW70" s="564"/>
      <c r="AX70" s="564"/>
      <c r="AY70" s="564"/>
      <c r="AZ70" s="564"/>
      <c r="BA70" s="564"/>
      <c r="BB70" s="564"/>
      <c r="BC70" s="564"/>
      <c r="BD70" s="564"/>
      <c r="BE70" s="564"/>
      <c r="BF70" s="564"/>
      <c r="BG70" s="564"/>
      <c r="BH70" s="564"/>
      <c r="BI70" s="564"/>
      <c r="BJ70" s="564"/>
      <c r="BK70" s="564"/>
      <c r="BL70" s="564"/>
      <c r="BM70" s="564"/>
      <c r="BN70" s="564"/>
      <c r="BO70" s="564"/>
      <c r="BP70" s="564"/>
      <c r="BQ70" s="564"/>
      <c r="BR70" s="564"/>
      <c r="BS70" s="564"/>
      <c r="BT70" s="564"/>
      <c r="BU70" s="564"/>
      <c r="BV70" s="564"/>
      <c r="BW70" s="564"/>
      <c r="BX70" s="564"/>
      <c r="BY70" s="564"/>
      <c r="BZ70" s="564"/>
      <c r="CA70" s="564"/>
      <c r="CB70" s="564"/>
      <c r="CC70" s="564"/>
      <c r="CD70" s="564"/>
      <c r="CE70" s="564"/>
      <c r="CF70" s="564"/>
      <c r="CG70" s="564"/>
      <c r="CH70" s="564"/>
      <c r="CI70" s="564"/>
      <c r="CJ70" s="564"/>
      <c r="CK70" s="564"/>
      <c r="CL70" s="564"/>
      <c r="CM70" s="564"/>
      <c r="CN70" s="564"/>
      <c r="CO70" s="564"/>
      <c r="CP70" s="564"/>
      <c r="CQ70" s="564"/>
      <c r="CR70" s="564"/>
      <c r="CS70" s="564"/>
      <c r="CT70" s="564"/>
      <c r="CU70" s="564"/>
      <c r="CV70" s="564"/>
      <c r="CW70" s="564"/>
      <c r="CX70" s="564"/>
      <c r="CY70" s="564"/>
      <c r="CZ70" s="564"/>
      <c r="DA70" s="564"/>
      <c r="DB70" s="564"/>
      <c r="DC70" s="564"/>
      <c r="DD70" s="564"/>
      <c r="DE70" s="564"/>
      <c r="DF70" s="564"/>
      <c r="DG70" s="564"/>
      <c r="DH70" s="564"/>
      <c r="DI70" s="564"/>
    </row>
    <row r="71" spans="1:113" s="473" customFormat="1" ht="3" customHeight="1" x14ac:dyDescent="0.25">
      <c r="A71" s="3202"/>
      <c r="B71" s="3180"/>
      <c r="C71" s="563"/>
      <c r="D71" s="563"/>
      <c r="E71" s="563"/>
      <c r="F71" s="563"/>
      <c r="G71" s="563"/>
      <c r="H71" s="563"/>
      <c r="I71" s="564"/>
      <c r="J71" s="564"/>
      <c r="K71" s="564"/>
      <c r="L71" s="564"/>
      <c r="M71" s="564"/>
      <c r="N71" s="564"/>
      <c r="O71" s="564"/>
      <c r="P71" s="564"/>
      <c r="Q71" s="564"/>
      <c r="R71" s="564"/>
      <c r="S71" s="564"/>
      <c r="T71" s="564"/>
      <c r="U71" s="564"/>
      <c r="V71" s="564"/>
      <c r="W71" s="564"/>
      <c r="X71" s="564"/>
      <c r="Y71" s="564"/>
      <c r="Z71" s="564"/>
      <c r="AA71" s="564"/>
      <c r="AB71" s="564"/>
      <c r="AC71" s="564"/>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4"/>
      <c r="AZ71" s="564"/>
      <c r="BA71" s="564"/>
      <c r="BB71" s="564"/>
      <c r="BC71" s="564"/>
      <c r="BD71" s="564"/>
      <c r="BE71" s="564"/>
      <c r="BF71" s="564"/>
      <c r="BG71" s="564"/>
      <c r="BH71" s="564"/>
      <c r="BI71" s="564"/>
      <c r="BJ71" s="564"/>
      <c r="BK71" s="564"/>
      <c r="BL71" s="564"/>
      <c r="BM71" s="564"/>
      <c r="BN71" s="564"/>
      <c r="BO71" s="564"/>
      <c r="BP71" s="564"/>
      <c r="BQ71" s="564"/>
      <c r="BR71" s="564"/>
      <c r="BS71" s="564"/>
      <c r="BT71" s="564"/>
      <c r="BU71" s="564"/>
      <c r="BV71" s="564"/>
      <c r="BW71" s="564"/>
      <c r="BX71" s="564"/>
      <c r="BY71" s="564"/>
      <c r="BZ71" s="564"/>
      <c r="CA71" s="564"/>
      <c r="CB71" s="564"/>
      <c r="CC71" s="564"/>
      <c r="CD71" s="564"/>
      <c r="CE71" s="564"/>
      <c r="CF71" s="564"/>
      <c r="CG71" s="564"/>
      <c r="CH71" s="564"/>
      <c r="CI71" s="564"/>
      <c r="CJ71" s="564"/>
      <c r="CK71" s="564"/>
      <c r="CL71" s="564"/>
      <c r="CM71" s="564"/>
      <c r="CN71" s="564"/>
      <c r="CO71" s="564"/>
      <c r="CP71" s="564"/>
      <c r="CQ71" s="564"/>
      <c r="CR71" s="564"/>
      <c r="CS71" s="564"/>
      <c r="CT71" s="564"/>
      <c r="CU71" s="564"/>
      <c r="CV71" s="564"/>
      <c r="CW71" s="564"/>
      <c r="CX71" s="564"/>
      <c r="CY71" s="564"/>
      <c r="CZ71" s="564"/>
      <c r="DA71" s="564"/>
      <c r="DB71" s="564"/>
      <c r="DC71" s="564"/>
      <c r="DD71" s="564"/>
      <c r="DE71" s="564"/>
      <c r="DF71" s="564"/>
      <c r="DG71" s="564"/>
      <c r="DH71" s="564"/>
      <c r="DI71" s="564"/>
    </row>
    <row r="72" spans="1:113" s="473" customFormat="1" ht="3" customHeight="1" x14ac:dyDescent="0.25">
      <c r="A72" s="3202"/>
      <c r="B72" s="3180"/>
      <c r="C72" s="563"/>
      <c r="D72" s="563"/>
      <c r="E72" s="563"/>
      <c r="F72" s="563"/>
      <c r="G72" s="563"/>
      <c r="H72" s="563"/>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564"/>
      <c r="BF72" s="564"/>
      <c r="BG72" s="564"/>
      <c r="BH72" s="564"/>
      <c r="BI72" s="564"/>
      <c r="BJ72" s="564"/>
      <c r="BK72" s="564"/>
      <c r="BL72" s="564"/>
      <c r="BM72" s="564"/>
      <c r="BN72" s="564"/>
      <c r="BO72" s="564"/>
      <c r="BP72" s="564"/>
      <c r="BQ72" s="564"/>
      <c r="BR72" s="564"/>
      <c r="BS72" s="564"/>
      <c r="BT72" s="564"/>
      <c r="BU72" s="564"/>
      <c r="BV72" s="564"/>
      <c r="BW72" s="564"/>
      <c r="BX72" s="564"/>
      <c r="BY72" s="564"/>
      <c r="BZ72" s="564"/>
      <c r="CA72" s="564"/>
      <c r="CB72" s="564"/>
      <c r="CC72" s="564"/>
      <c r="CD72" s="564"/>
      <c r="CE72" s="564"/>
      <c r="CF72" s="564"/>
      <c r="CG72" s="564"/>
      <c r="CH72" s="564"/>
      <c r="CI72" s="564"/>
      <c r="CJ72" s="564"/>
      <c r="CK72" s="564"/>
      <c r="CL72" s="564"/>
      <c r="CM72" s="564"/>
      <c r="CN72" s="564"/>
      <c r="CO72" s="564"/>
      <c r="CP72" s="564"/>
      <c r="CQ72" s="564"/>
      <c r="CR72" s="564"/>
      <c r="CS72" s="564"/>
      <c r="CT72" s="564"/>
      <c r="CU72" s="564"/>
      <c r="CV72" s="564"/>
      <c r="CW72" s="564"/>
      <c r="CX72" s="564"/>
      <c r="CY72" s="564"/>
      <c r="CZ72" s="564"/>
      <c r="DA72" s="564"/>
      <c r="DB72" s="564"/>
      <c r="DC72" s="564"/>
      <c r="DD72" s="564"/>
      <c r="DE72" s="564"/>
      <c r="DF72" s="564"/>
      <c r="DG72" s="564"/>
      <c r="DH72" s="564"/>
      <c r="DI72" s="564"/>
    </row>
    <row r="73" spans="1:113" s="473" customFormat="1" ht="3" customHeight="1" x14ac:dyDescent="0.25">
      <c r="A73" s="3202"/>
      <c r="B73" s="3180"/>
      <c r="C73" s="563"/>
      <c r="D73" s="563"/>
      <c r="E73" s="563"/>
      <c r="F73" s="563"/>
      <c r="G73" s="563"/>
      <c r="H73" s="563"/>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564"/>
      <c r="BF73" s="564"/>
      <c r="BG73" s="564"/>
      <c r="BH73" s="564"/>
      <c r="BI73" s="564"/>
      <c r="BJ73" s="564"/>
      <c r="BK73" s="564"/>
      <c r="BL73" s="564"/>
      <c r="BM73" s="564"/>
      <c r="BN73" s="564"/>
      <c r="BO73" s="564"/>
      <c r="BP73" s="564"/>
      <c r="BQ73" s="564"/>
      <c r="BR73" s="564"/>
      <c r="BS73" s="564"/>
      <c r="BT73" s="564"/>
      <c r="BU73" s="564"/>
      <c r="BV73" s="564"/>
      <c r="BW73" s="564"/>
      <c r="BX73" s="564"/>
      <c r="BY73" s="564"/>
      <c r="BZ73" s="564"/>
      <c r="CA73" s="564"/>
      <c r="CB73" s="564"/>
      <c r="CC73" s="564"/>
      <c r="CD73" s="564"/>
      <c r="CE73" s="564"/>
      <c r="CF73" s="564"/>
      <c r="CG73" s="564"/>
      <c r="CH73" s="564"/>
      <c r="CI73" s="564"/>
      <c r="CJ73" s="564"/>
      <c r="CK73" s="564"/>
      <c r="CL73" s="564"/>
      <c r="CM73" s="564"/>
      <c r="CN73" s="564"/>
      <c r="CO73" s="564"/>
      <c r="CP73" s="564"/>
      <c r="CQ73" s="564"/>
      <c r="CR73" s="564"/>
      <c r="CS73" s="564"/>
      <c r="CT73" s="564"/>
      <c r="CU73" s="564"/>
      <c r="CV73" s="564"/>
      <c r="CW73" s="564"/>
      <c r="CX73" s="564"/>
      <c r="CY73" s="564"/>
      <c r="CZ73" s="564"/>
      <c r="DA73" s="564"/>
      <c r="DB73" s="564"/>
      <c r="DC73" s="564"/>
      <c r="DD73" s="564"/>
      <c r="DE73" s="564"/>
      <c r="DF73" s="564"/>
      <c r="DG73" s="564"/>
      <c r="DH73" s="564"/>
      <c r="DI73" s="564"/>
    </row>
    <row r="74" spans="1:113" s="473" customFormat="1" ht="3" customHeight="1" x14ac:dyDescent="0.25">
      <c r="A74" s="3202"/>
      <c r="B74" s="3180"/>
      <c r="C74" s="563"/>
      <c r="D74" s="563"/>
      <c r="E74" s="563"/>
      <c r="F74" s="563"/>
      <c r="G74" s="563"/>
      <c r="H74" s="563"/>
      <c r="I74" s="565"/>
      <c r="J74" s="565"/>
      <c r="K74" s="565"/>
      <c r="L74" s="565"/>
      <c r="M74" s="565"/>
      <c r="N74" s="565"/>
      <c r="O74" s="565"/>
      <c r="P74" s="565"/>
      <c r="Q74" s="565"/>
      <c r="R74" s="565"/>
      <c r="S74" s="565"/>
      <c r="T74" s="565"/>
      <c r="U74" s="565"/>
      <c r="V74" s="565"/>
      <c r="W74" s="565"/>
      <c r="X74" s="565"/>
      <c r="Y74" s="565"/>
      <c r="Z74" s="565"/>
      <c r="AA74" s="565"/>
      <c r="AB74" s="565"/>
      <c r="AC74" s="565"/>
      <c r="AD74" s="565"/>
      <c r="AE74" s="565"/>
      <c r="AF74" s="565"/>
      <c r="AG74" s="565"/>
      <c r="AH74" s="565"/>
      <c r="AI74" s="564"/>
      <c r="AJ74" s="564"/>
      <c r="AK74" s="564"/>
      <c r="AL74" s="564"/>
      <c r="AM74" s="564"/>
      <c r="AN74" s="564"/>
      <c r="AO74" s="564"/>
      <c r="AP74" s="564"/>
      <c r="AQ74" s="564"/>
      <c r="AR74" s="564"/>
      <c r="AS74" s="564"/>
      <c r="AT74" s="564"/>
      <c r="AU74" s="564"/>
      <c r="AV74" s="564"/>
      <c r="AW74" s="564"/>
      <c r="AX74" s="564"/>
      <c r="AY74" s="564"/>
      <c r="AZ74" s="564"/>
      <c r="BA74" s="564"/>
      <c r="BB74" s="564"/>
      <c r="BC74" s="564"/>
      <c r="BD74" s="564"/>
      <c r="BE74" s="564"/>
      <c r="BF74" s="564"/>
      <c r="BG74" s="564"/>
      <c r="BH74" s="564"/>
      <c r="BI74" s="564"/>
      <c r="BJ74" s="564"/>
      <c r="BK74" s="564"/>
      <c r="BL74" s="564"/>
      <c r="BM74" s="564"/>
      <c r="BN74" s="564"/>
      <c r="BO74" s="564"/>
      <c r="BP74" s="564"/>
      <c r="BQ74" s="564"/>
      <c r="BR74" s="564"/>
      <c r="BS74" s="564"/>
      <c r="BT74" s="564"/>
      <c r="BU74" s="564"/>
      <c r="BV74" s="564"/>
      <c r="BW74" s="564"/>
      <c r="BX74" s="564"/>
      <c r="BY74" s="564"/>
      <c r="BZ74" s="564"/>
      <c r="CA74" s="564"/>
      <c r="CB74" s="564"/>
      <c r="CC74" s="564"/>
      <c r="CD74" s="564"/>
      <c r="CE74" s="564"/>
      <c r="CF74" s="564"/>
      <c r="CG74" s="564"/>
      <c r="CH74" s="564"/>
      <c r="CI74" s="564"/>
      <c r="CJ74" s="564"/>
      <c r="CK74" s="564"/>
      <c r="CL74" s="564"/>
      <c r="CM74" s="564"/>
      <c r="CN74" s="564"/>
      <c r="CO74" s="564"/>
      <c r="CP74" s="564"/>
      <c r="CQ74" s="564"/>
      <c r="CR74" s="564"/>
      <c r="CS74" s="564"/>
      <c r="CT74" s="564"/>
      <c r="CU74" s="564"/>
      <c r="CV74" s="564"/>
      <c r="CW74" s="564"/>
      <c r="CX74" s="564"/>
      <c r="CY74" s="564"/>
      <c r="CZ74" s="564"/>
      <c r="DA74" s="564"/>
      <c r="DB74" s="564"/>
      <c r="DC74" s="564"/>
      <c r="DD74" s="564"/>
      <c r="DE74" s="564"/>
      <c r="DF74" s="564"/>
      <c r="DG74" s="564"/>
      <c r="DH74" s="564"/>
      <c r="DI74" s="564"/>
    </row>
    <row r="75" spans="1:113" s="473" customFormat="1" ht="3" customHeight="1" x14ac:dyDescent="0.25">
      <c r="A75" s="3202"/>
      <c r="B75" s="3180"/>
      <c r="C75" s="563"/>
      <c r="D75" s="563"/>
      <c r="E75" s="563"/>
      <c r="F75" s="563"/>
      <c r="G75" s="563"/>
      <c r="H75" s="563"/>
      <c r="I75" s="565"/>
      <c r="J75" s="565"/>
      <c r="K75" s="565"/>
      <c r="L75" s="565"/>
      <c r="M75" s="565"/>
      <c r="N75" s="565"/>
      <c r="O75" s="565"/>
      <c r="P75" s="565"/>
      <c r="Q75" s="565"/>
      <c r="R75" s="565"/>
      <c r="S75" s="565"/>
      <c r="T75" s="565"/>
      <c r="U75" s="565"/>
      <c r="V75" s="565"/>
      <c r="W75" s="565"/>
      <c r="X75" s="565"/>
      <c r="Y75" s="565"/>
      <c r="Z75" s="565"/>
      <c r="AA75" s="565"/>
      <c r="AB75" s="565"/>
      <c r="AC75" s="565"/>
      <c r="AD75" s="565"/>
      <c r="AE75" s="565"/>
      <c r="AF75" s="565"/>
      <c r="AG75" s="565"/>
      <c r="AH75" s="565"/>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564"/>
      <c r="BF75" s="564"/>
      <c r="BG75" s="564"/>
      <c r="BH75" s="564"/>
      <c r="BI75" s="564"/>
      <c r="BJ75" s="564"/>
      <c r="BK75" s="564"/>
      <c r="BL75" s="564"/>
      <c r="BM75" s="564"/>
      <c r="BN75" s="564"/>
      <c r="BO75" s="564"/>
      <c r="BP75" s="564"/>
      <c r="BQ75" s="564"/>
      <c r="BR75" s="564"/>
      <c r="BS75" s="564"/>
      <c r="BT75" s="564"/>
      <c r="BU75" s="564"/>
      <c r="BV75" s="564"/>
      <c r="BW75" s="564"/>
      <c r="BX75" s="564"/>
      <c r="BY75" s="564"/>
      <c r="BZ75" s="564"/>
      <c r="CA75" s="564"/>
      <c r="CB75" s="564"/>
      <c r="CC75" s="564"/>
      <c r="CD75" s="564"/>
      <c r="CE75" s="564"/>
      <c r="CF75" s="564"/>
      <c r="CG75" s="564"/>
      <c r="CH75" s="564"/>
      <c r="CI75" s="564"/>
      <c r="CJ75" s="564"/>
      <c r="CK75" s="564"/>
      <c r="CL75" s="564"/>
      <c r="CM75" s="564"/>
      <c r="CN75" s="564"/>
      <c r="CO75" s="564"/>
      <c r="CP75" s="564"/>
      <c r="CQ75" s="564"/>
      <c r="CR75" s="564"/>
      <c r="CS75" s="564"/>
      <c r="CT75" s="564"/>
      <c r="CU75" s="564"/>
      <c r="CV75" s="564"/>
      <c r="CW75" s="564"/>
      <c r="CX75" s="564"/>
      <c r="CY75" s="564"/>
      <c r="CZ75" s="564"/>
      <c r="DA75" s="564"/>
      <c r="DB75" s="564"/>
      <c r="DC75" s="564"/>
      <c r="DD75" s="564"/>
      <c r="DE75" s="564"/>
      <c r="DF75" s="564"/>
      <c r="DG75" s="564"/>
      <c r="DH75" s="564"/>
      <c r="DI75" s="564"/>
    </row>
    <row r="76" spans="1:113" s="473" customFormat="1" ht="3" customHeight="1" x14ac:dyDescent="0.25">
      <c r="A76" s="3202"/>
      <c r="B76" s="3180"/>
      <c r="C76" s="563"/>
      <c r="D76" s="563"/>
      <c r="E76" s="563"/>
      <c r="F76" s="563"/>
      <c r="G76" s="563"/>
      <c r="H76" s="563"/>
      <c r="I76" s="565"/>
      <c r="J76" s="565"/>
      <c r="K76" s="565"/>
      <c r="L76" s="565"/>
      <c r="M76" s="565"/>
      <c r="N76" s="565"/>
      <c r="O76" s="565"/>
      <c r="P76" s="565"/>
      <c r="Q76" s="565"/>
      <c r="R76" s="565"/>
      <c r="S76" s="565"/>
      <c r="T76" s="565"/>
      <c r="U76" s="565"/>
      <c r="V76" s="565"/>
      <c r="W76" s="565"/>
      <c r="X76" s="565"/>
      <c r="Y76" s="565"/>
      <c r="Z76" s="565"/>
      <c r="AA76" s="565"/>
      <c r="AB76" s="565"/>
      <c r="AC76" s="565"/>
      <c r="AD76" s="565"/>
      <c r="AE76" s="565"/>
      <c r="AF76" s="565"/>
      <c r="AG76" s="565"/>
      <c r="AH76" s="565"/>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4"/>
      <c r="BI76" s="564"/>
      <c r="BJ76" s="564"/>
      <c r="BK76" s="564"/>
      <c r="BL76" s="564"/>
      <c r="BM76" s="564"/>
      <c r="BN76" s="564"/>
      <c r="BO76" s="564"/>
      <c r="BP76" s="564"/>
      <c r="BQ76" s="564"/>
      <c r="BR76" s="564"/>
      <c r="BS76" s="564"/>
      <c r="BT76" s="564"/>
      <c r="BU76" s="564"/>
      <c r="BV76" s="564"/>
      <c r="BW76" s="564"/>
      <c r="BX76" s="564"/>
      <c r="BY76" s="564"/>
      <c r="BZ76" s="564"/>
      <c r="CA76" s="564"/>
      <c r="CB76" s="564"/>
      <c r="CC76" s="564"/>
      <c r="CD76" s="564"/>
      <c r="CE76" s="564"/>
      <c r="CF76" s="564"/>
      <c r="CG76" s="564"/>
      <c r="CH76" s="564"/>
      <c r="CI76" s="564"/>
      <c r="CJ76" s="564"/>
      <c r="CK76" s="564"/>
      <c r="CL76" s="564"/>
      <c r="CM76" s="564"/>
      <c r="CN76" s="564"/>
      <c r="CO76" s="564"/>
      <c r="CP76" s="564"/>
      <c r="CQ76" s="564"/>
      <c r="CR76" s="564"/>
      <c r="CS76" s="564"/>
      <c r="CT76" s="564"/>
      <c r="CU76" s="564"/>
      <c r="CV76" s="564"/>
      <c r="CW76" s="564"/>
      <c r="CX76" s="564"/>
      <c r="CY76" s="564"/>
      <c r="CZ76" s="564"/>
      <c r="DA76" s="564"/>
      <c r="DB76" s="564"/>
      <c r="DC76" s="564"/>
      <c r="DD76" s="564"/>
      <c r="DE76" s="564"/>
      <c r="DF76" s="564"/>
      <c r="DG76" s="564"/>
      <c r="DH76" s="564"/>
      <c r="DI76" s="564"/>
    </row>
    <row r="77" spans="1:113" s="473" customFormat="1" ht="3" customHeight="1" x14ac:dyDescent="0.25">
      <c r="A77" s="3202"/>
      <c r="B77" s="3180"/>
      <c r="C77" s="563"/>
      <c r="D77" s="563"/>
      <c r="E77" s="563"/>
      <c r="F77" s="563"/>
      <c r="G77" s="563"/>
      <c r="H77" s="563"/>
      <c r="I77" s="565"/>
      <c r="J77" s="565"/>
      <c r="K77" s="565"/>
      <c r="L77" s="565"/>
      <c r="M77" s="565"/>
      <c r="N77" s="565"/>
      <c r="O77" s="565"/>
      <c r="P77" s="565"/>
      <c r="Q77" s="565"/>
      <c r="R77" s="565"/>
      <c r="S77" s="565"/>
      <c r="T77" s="565"/>
      <c r="U77" s="565"/>
      <c r="V77" s="565"/>
      <c r="W77" s="565"/>
      <c r="X77" s="565"/>
      <c r="Y77" s="565"/>
      <c r="Z77" s="565"/>
      <c r="AA77" s="565"/>
      <c r="AB77" s="565"/>
      <c r="AC77" s="565"/>
      <c r="AD77" s="565"/>
      <c r="AE77" s="565"/>
      <c r="AF77" s="565"/>
      <c r="AG77" s="565"/>
      <c r="AH77" s="565"/>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564"/>
      <c r="BF77" s="564"/>
      <c r="BG77" s="564"/>
      <c r="BH77" s="564"/>
      <c r="BI77" s="564"/>
      <c r="BJ77" s="564"/>
      <c r="BK77" s="564"/>
      <c r="BL77" s="564"/>
      <c r="BM77" s="564"/>
      <c r="BN77" s="564"/>
      <c r="BO77" s="564"/>
      <c r="BP77" s="564"/>
      <c r="BQ77" s="564"/>
      <c r="BR77" s="564"/>
      <c r="BS77" s="564"/>
      <c r="BT77" s="564"/>
      <c r="BU77" s="564"/>
      <c r="BV77" s="564"/>
      <c r="BW77" s="564"/>
      <c r="BX77" s="564"/>
      <c r="BY77" s="564"/>
      <c r="BZ77" s="564"/>
      <c r="CA77" s="564"/>
      <c r="CB77" s="564"/>
      <c r="CC77" s="564"/>
      <c r="CD77" s="564"/>
      <c r="CE77" s="564"/>
      <c r="CF77" s="564"/>
      <c r="CG77" s="564"/>
      <c r="CH77" s="564"/>
      <c r="CI77" s="564"/>
      <c r="CJ77" s="564"/>
      <c r="CK77" s="564"/>
      <c r="CL77" s="564"/>
      <c r="CM77" s="564"/>
      <c r="CN77" s="564"/>
      <c r="CO77" s="564"/>
      <c r="CP77" s="564"/>
      <c r="CQ77" s="564"/>
      <c r="CR77" s="564"/>
      <c r="CS77" s="564"/>
      <c r="CT77" s="564"/>
      <c r="CU77" s="564"/>
      <c r="CV77" s="564"/>
      <c r="CW77" s="564"/>
      <c r="CX77" s="564"/>
      <c r="CY77" s="564"/>
      <c r="CZ77" s="564"/>
      <c r="DA77" s="564"/>
      <c r="DB77" s="564"/>
      <c r="DC77" s="564"/>
      <c r="DD77" s="564"/>
      <c r="DE77" s="564"/>
      <c r="DF77" s="564"/>
      <c r="DG77" s="564"/>
      <c r="DH77" s="564"/>
      <c r="DI77" s="564"/>
    </row>
    <row r="78" spans="1:113" s="473" customFormat="1" ht="3" customHeight="1" x14ac:dyDescent="0.25">
      <c r="A78" s="3202"/>
      <c r="B78" s="3180"/>
      <c r="C78" s="563"/>
      <c r="D78" s="563"/>
      <c r="E78" s="563"/>
      <c r="F78" s="563"/>
      <c r="G78" s="563"/>
      <c r="H78" s="563"/>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4"/>
      <c r="AL78" s="564"/>
      <c r="AM78" s="564"/>
      <c r="AN78" s="564"/>
      <c r="AO78" s="564"/>
      <c r="AP78" s="564"/>
      <c r="AQ78" s="564"/>
      <c r="AR78" s="564"/>
      <c r="AS78" s="564"/>
      <c r="AT78" s="564"/>
      <c r="AU78" s="564"/>
      <c r="AV78" s="564"/>
      <c r="AW78" s="564"/>
      <c r="AX78" s="564"/>
      <c r="AY78" s="564"/>
      <c r="AZ78" s="564"/>
      <c r="BA78" s="564"/>
      <c r="BB78" s="564"/>
      <c r="BC78" s="564"/>
      <c r="BD78" s="564"/>
      <c r="BE78" s="564"/>
      <c r="BF78" s="564"/>
      <c r="BG78" s="564"/>
      <c r="BH78" s="564"/>
      <c r="BI78" s="564"/>
      <c r="BJ78" s="564"/>
      <c r="BK78" s="564"/>
      <c r="BL78" s="564"/>
      <c r="BM78" s="564"/>
      <c r="BN78" s="564"/>
      <c r="BO78" s="564"/>
      <c r="BP78" s="564"/>
      <c r="BQ78" s="564"/>
      <c r="BR78" s="564"/>
      <c r="BS78" s="564"/>
      <c r="BT78" s="564"/>
      <c r="BU78" s="564"/>
      <c r="BV78" s="564"/>
      <c r="BW78" s="564"/>
      <c r="BX78" s="564"/>
      <c r="BY78" s="564"/>
      <c r="BZ78" s="564"/>
      <c r="CA78" s="564"/>
      <c r="CB78" s="564"/>
      <c r="CC78" s="564"/>
      <c r="CD78" s="564"/>
      <c r="CE78" s="564"/>
      <c r="CF78" s="564"/>
      <c r="CG78" s="564"/>
      <c r="CH78" s="564"/>
      <c r="CI78" s="564"/>
      <c r="CJ78" s="564"/>
      <c r="CK78" s="564"/>
      <c r="CL78" s="564"/>
      <c r="CM78" s="564"/>
      <c r="CN78" s="564"/>
      <c r="CO78" s="564"/>
      <c r="CP78" s="564"/>
      <c r="CQ78" s="564"/>
      <c r="CR78" s="564"/>
      <c r="CS78" s="564"/>
      <c r="CT78" s="564"/>
      <c r="CU78" s="564"/>
      <c r="CV78" s="564"/>
      <c r="CW78" s="564"/>
      <c r="CX78" s="564"/>
      <c r="CY78" s="564"/>
      <c r="CZ78" s="564"/>
      <c r="DA78" s="564"/>
      <c r="DB78" s="564"/>
      <c r="DC78" s="564"/>
      <c r="DD78" s="564"/>
      <c r="DE78" s="564"/>
      <c r="DF78" s="564"/>
      <c r="DG78" s="564"/>
      <c r="DH78" s="564"/>
      <c r="DI78" s="564"/>
    </row>
    <row r="79" spans="1:113" s="473" customFormat="1" ht="3" customHeight="1" x14ac:dyDescent="0.25">
      <c r="A79" s="3202"/>
      <c r="B79" s="3180"/>
      <c r="C79" s="563"/>
      <c r="D79" s="563"/>
      <c r="E79" s="563"/>
      <c r="F79" s="563"/>
      <c r="G79" s="563"/>
      <c r="H79" s="563"/>
      <c r="I79" s="564"/>
      <c r="J79" s="564"/>
      <c r="K79" s="564"/>
      <c r="L79" s="564"/>
      <c r="M79" s="564"/>
      <c r="N79" s="564"/>
      <c r="O79" s="564"/>
      <c r="P79" s="564"/>
      <c r="Q79" s="564"/>
      <c r="R79" s="564"/>
      <c r="S79" s="564"/>
      <c r="T79" s="564"/>
      <c r="U79" s="564"/>
      <c r="V79" s="564"/>
      <c r="W79" s="564"/>
      <c r="X79" s="564"/>
      <c r="Y79" s="564"/>
      <c r="Z79" s="564"/>
      <c r="AA79" s="564"/>
      <c r="AB79" s="564"/>
      <c r="AC79" s="564"/>
      <c r="AD79" s="564"/>
      <c r="AE79" s="564"/>
      <c r="AF79" s="564"/>
      <c r="AG79" s="564"/>
      <c r="AH79" s="564"/>
      <c r="AI79" s="564"/>
      <c r="AJ79" s="564"/>
      <c r="AK79" s="564"/>
      <c r="AL79" s="564"/>
      <c r="AM79" s="564"/>
      <c r="AN79" s="564"/>
      <c r="AO79" s="564"/>
      <c r="AP79" s="564"/>
      <c r="AQ79" s="564"/>
      <c r="AR79" s="564"/>
      <c r="AS79" s="564"/>
      <c r="AT79" s="564"/>
      <c r="AU79" s="564"/>
      <c r="AV79" s="564"/>
      <c r="AW79" s="564"/>
      <c r="AX79" s="564"/>
      <c r="AY79" s="564"/>
      <c r="AZ79" s="564"/>
      <c r="BA79" s="564"/>
      <c r="BB79" s="564"/>
      <c r="BC79" s="564"/>
      <c r="BD79" s="564"/>
      <c r="BE79" s="564"/>
      <c r="BF79" s="564"/>
      <c r="BG79" s="564"/>
      <c r="BH79" s="564"/>
      <c r="BI79" s="564"/>
      <c r="BJ79" s="564"/>
      <c r="BK79" s="564"/>
      <c r="BL79" s="564"/>
      <c r="BM79" s="564"/>
      <c r="BN79" s="564"/>
      <c r="BO79" s="564"/>
      <c r="BP79" s="564"/>
      <c r="BQ79" s="564"/>
      <c r="BR79" s="564"/>
      <c r="BS79" s="564"/>
      <c r="BT79" s="564"/>
      <c r="BU79" s="564"/>
      <c r="BV79" s="564"/>
      <c r="BW79" s="564"/>
      <c r="BX79" s="564"/>
      <c r="BY79" s="564"/>
      <c r="BZ79" s="564"/>
      <c r="CA79" s="564"/>
      <c r="CB79" s="564"/>
      <c r="CC79" s="564"/>
      <c r="CD79" s="564"/>
      <c r="CE79" s="564"/>
      <c r="CF79" s="564"/>
      <c r="CG79" s="564"/>
      <c r="CH79" s="564"/>
      <c r="CI79" s="564"/>
      <c r="CJ79" s="564"/>
      <c r="CK79" s="564"/>
      <c r="CL79" s="564"/>
      <c r="CM79" s="564"/>
      <c r="CN79" s="564"/>
      <c r="CO79" s="564"/>
      <c r="CP79" s="564"/>
      <c r="CQ79" s="564"/>
      <c r="CR79" s="564"/>
      <c r="CS79" s="564"/>
      <c r="CT79" s="564"/>
      <c r="CU79" s="564"/>
      <c r="CV79" s="564"/>
      <c r="CW79" s="564"/>
      <c r="CX79" s="564"/>
      <c r="CY79" s="564"/>
      <c r="CZ79" s="564"/>
      <c r="DA79" s="564"/>
      <c r="DB79" s="564"/>
      <c r="DC79" s="564"/>
      <c r="DD79" s="564"/>
      <c r="DE79" s="564"/>
      <c r="DF79" s="564"/>
      <c r="DG79" s="564"/>
      <c r="DH79" s="564"/>
      <c r="DI79" s="564"/>
    </row>
    <row r="80" spans="1:113" s="473" customFormat="1" ht="3" customHeight="1" x14ac:dyDescent="0.25">
      <c r="A80" s="3202"/>
      <c r="B80" s="3180"/>
      <c r="C80" s="563"/>
      <c r="D80" s="563"/>
      <c r="E80" s="563"/>
      <c r="F80" s="563"/>
      <c r="G80" s="563"/>
      <c r="H80" s="563"/>
      <c r="I80" s="564"/>
      <c r="J80" s="564"/>
      <c r="K80" s="564"/>
      <c r="L80" s="564"/>
      <c r="M80" s="564"/>
      <c r="N80" s="564"/>
      <c r="O80" s="564"/>
      <c r="P80" s="564"/>
      <c r="Q80" s="564"/>
      <c r="R80" s="564"/>
      <c r="S80" s="564"/>
      <c r="T80" s="564"/>
      <c r="U80" s="564"/>
      <c r="V80" s="564"/>
      <c r="W80" s="564"/>
      <c r="X80" s="564"/>
      <c r="Y80" s="564"/>
      <c r="Z80" s="564"/>
      <c r="AA80" s="564"/>
      <c r="AB80" s="564"/>
      <c r="AC80" s="564"/>
      <c r="AD80" s="564"/>
      <c r="AE80" s="564"/>
      <c r="AF80" s="564"/>
      <c r="AG80" s="564"/>
      <c r="AH80" s="564"/>
      <c r="AI80" s="564"/>
      <c r="AJ80" s="564"/>
      <c r="AK80" s="564"/>
      <c r="AL80" s="564"/>
      <c r="AM80" s="564"/>
      <c r="AN80" s="564"/>
      <c r="AO80" s="564"/>
      <c r="AP80" s="564"/>
      <c r="AQ80" s="564"/>
      <c r="AR80" s="564"/>
      <c r="AS80" s="564"/>
      <c r="AT80" s="564"/>
      <c r="AU80" s="564"/>
      <c r="AV80" s="564"/>
      <c r="AW80" s="564"/>
      <c r="AX80" s="564"/>
      <c r="AY80" s="564"/>
      <c r="AZ80" s="564"/>
      <c r="BA80" s="564"/>
      <c r="BB80" s="564"/>
      <c r="BC80" s="564"/>
      <c r="BD80" s="564"/>
      <c r="BE80" s="564"/>
      <c r="BF80" s="564"/>
      <c r="BG80" s="564"/>
      <c r="BH80" s="564"/>
      <c r="BI80" s="564"/>
      <c r="BJ80" s="564"/>
      <c r="BK80" s="564"/>
      <c r="BL80" s="564"/>
      <c r="BM80" s="564"/>
      <c r="BN80" s="564"/>
      <c r="BO80" s="564"/>
      <c r="BP80" s="564"/>
      <c r="BQ80" s="564"/>
      <c r="BR80" s="564"/>
      <c r="BS80" s="564"/>
      <c r="BT80" s="564"/>
      <c r="BU80" s="564"/>
      <c r="BV80" s="564"/>
      <c r="BW80" s="564"/>
      <c r="BX80" s="564"/>
      <c r="BY80" s="564"/>
      <c r="BZ80" s="564"/>
      <c r="CA80" s="564"/>
      <c r="CB80" s="564"/>
      <c r="CC80" s="564"/>
      <c r="CD80" s="564"/>
      <c r="CE80" s="564"/>
      <c r="CF80" s="564"/>
      <c r="CG80" s="564"/>
      <c r="CH80" s="564"/>
      <c r="CI80" s="564"/>
      <c r="CJ80" s="564"/>
      <c r="CK80" s="564"/>
      <c r="CL80" s="564"/>
      <c r="CM80" s="564"/>
      <c r="CN80" s="564"/>
      <c r="CO80" s="564"/>
      <c r="CP80" s="564"/>
      <c r="CQ80" s="564"/>
      <c r="CR80" s="564"/>
      <c r="CS80" s="564"/>
      <c r="CT80" s="564"/>
      <c r="CU80" s="564"/>
      <c r="CV80" s="564"/>
      <c r="CW80" s="564"/>
      <c r="CX80" s="564"/>
      <c r="CY80" s="564"/>
      <c r="CZ80" s="564"/>
      <c r="DA80" s="564"/>
      <c r="DB80" s="564"/>
      <c r="DC80" s="564"/>
      <c r="DD80" s="564"/>
      <c r="DE80" s="564"/>
      <c r="DF80" s="564"/>
      <c r="DG80" s="564"/>
      <c r="DH80" s="564"/>
      <c r="DI80" s="564"/>
    </row>
    <row r="81" spans="1:113" s="473" customFormat="1" ht="3" customHeight="1" x14ac:dyDescent="0.25">
      <c r="A81" s="3202"/>
      <c r="B81" s="3180"/>
      <c r="C81" s="563"/>
      <c r="D81" s="563"/>
      <c r="E81" s="563"/>
      <c r="F81" s="563"/>
      <c r="G81" s="563"/>
      <c r="H81" s="563"/>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4"/>
      <c r="AZ81" s="564"/>
      <c r="BA81" s="564"/>
      <c r="BB81" s="564"/>
      <c r="BC81" s="564"/>
      <c r="BD81" s="564"/>
      <c r="BE81" s="564"/>
      <c r="BF81" s="564"/>
      <c r="BG81" s="564"/>
      <c r="BH81" s="564"/>
      <c r="BI81" s="564"/>
      <c r="BJ81" s="564"/>
      <c r="BK81" s="564"/>
      <c r="BL81" s="564"/>
      <c r="BM81" s="564"/>
      <c r="BN81" s="564"/>
      <c r="BO81" s="564"/>
      <c r="BP81" s="564"/>
      <c r="BQ81" s="564"/>
      <c r="BR81" s="564"/>
      <c r="BS81" s="564"/>
      <c r="BT81" s="564"/>
      <c r="BU81" s="564"/>
      <c r="BV81" s="564"/>
      <c r="BW81" s="564"/>
      <c r="BX81" s="564"/>
      <c r="BY81" s="564"/>
      <c r="BZ81" s="564"/>
      <c r="CA81" s="564"/>
      <c r="CB81" s="564"/>
      <c r="CC81" s="564"/>
      <c r="CD81" s="564"/>
      <c r="CE81" s="564"/>
      <c r="CF81" s="564"/>
      <c r="CG81" s="564"/>
      <c r="CH81" s="564"/>
      <c r="CI81" s="564"/>
      <c r="CJ81" s="564"/>
      <c r="CK81" s="564"/>
      <c r="CL81" s="564"/>
      <c r="CM81" s="564"/>
      <c r="CN81" s="564"/>
      <c r="CO81" s="564"/>
      <c r="CP81" s="564"/>
      <c r="CQ81" s="564"/>
      <c r="CR81" s="564"/>
      <c r="CS81" s="564"/>
      <c r="CT81" s="564"/>
      <c r="CU81" s="564"/>
      <c r="CV81" s="564"/>
      <c r="CW81" s="564"/>
      <c r="CX81" s="564"/>
      <c r="CY81" s="564"/>
      <c r="CZ81" s="564"/>
      <c r="DA81" s="564"/>
      <c r="DB81" s="564"/>
      <c r="DC81" s="564"/>
      <c r="DD81" s="564"/>
      <c r="DE81" s="564"/>
      <c r="DF81" s="564"/>
      <c r="DG81" s="564"/>
      <c r="DH81" s="564"/>
      <c r="DI81" s="564"/>
    </row>
    <row r="82" spans="1:113" s="473" customFormat="1" ht="3" customHeight="1" x14ac:dyDescent="0.25">
      <c r="A82" s="3202"/>
      <c r="B82" s="3180"/>
      <c r="C82" s="563"/>
      <c r="D82" s="563"/>
      <c r="E82" s="563"/>
      <c r="F82" s="563"/>
      <c r="G82" s="563"/>
      <c r="H82" s="563"/>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4"/>
      <c r="AL82" s="564"/>
      <c r="AM82" s="564"/>
      <c r="AN82" s="564"/>
      <c r="AO82" s="564"/>
      <c r="AP82" s="564"/>
      <c r="AQ82" s="564"/>
      <c r="AR82" s="564"/>
      <c r="AS82" s="564"/>
      <c r="AT82" s="564"/>
      <c r="AU82" s="564"/>
      <c r="AV82" s="564"/>
      <c r="AW82" s="564"/>
      <c r="AX82" s="564"/>
      <c r="AY82" s="564"/>
      <c r="AZ82" s="564"/>
      <c r="BA82" s="564"/>
      <c r="BB82" s="564"/>
      <c r="BC82" s="564"/>
      <c r="BD82" s="564"/>
      <c r="BE82" s="564"/>
      <c r="BF82" s="564"/>
      <c r="BG82" s="564"/>
      <c r="BH82" s="564"/>
      <c r="BI82" s="564"/>
      <c r="BJ82" s="564"/>
      <c r="BK82" s="564"/>
      <c r="BL82" s="564"/>
      <c r="BM82" s="564"/>
      <c r="BN82" s="564"/>
      <c r="BO82" s="564"/>
      <c r="BP82" s="564"/>
      <c r="BQ82" s="564"/>
      <c r="BR82" s="564"/>
      <c r="BS82" s="564"/>
      <c r="BT82" s="564"/>
      <c r="BU82" s="564"/>
      <c r="BV82" s="564"/>
      <c r="BW82" s="564"/>
      <c r="BX82" s="564"/>
      <c r="BY82" s="564"/>
      <c r="BZ82" s="564"/>
      <c r="CA82" s="564"/>
      <c r="CB82" s="564"/>
      <c r="CC82" s="564"/>
      <c r="CD82" s="564"/>
      <c r="CE82" s="564"/>
      <c r="CF82" s="564"/>
      <c r="CG82" s="564"/>
      <c r="CH82" s="564"/>
      <c r="CI82" s="564"/>
      <c r="CJ82" s="564"/>
      <c r="CK82" s="564"/>
      <c r="CL82" s="564"/>
      <c r="CM82" s="564"/>
      <c r="CN82" s="564"/>
      <c r="CO82" s="564"/>
      <c r="CP82" s="564"/>
      <c r="CQ82" s="564"/>
      <c r="CR82" s="564"/>
      <c r="CS82" s="564"/>
      <c r="CT82" s="564"/>
      <c r="CU82" s="564"/>
      <c r="CV82" s="564"/>
      <c r="CW82" s="564"/>
      <c r="CX82" s="564"/>
      <c r="CY82" s="564"/>
    </row>
    <row r="83" spans="1:113" s="473" customFormat="1" ht="3" customHeight="1" x14ac:dyDescent="0.25">
      <c r="A83" s="3202"/>
      <c r="B83" s="3180"/>
      <c r="C83" s="563"/>
      <c r="D83" s="3182"/>
      <c r="E83" s="3182"/>
      <c r="F83" s="3182"/>
      <c r="G83" s="3182"/>
      <c r="H83" s="3182"/>
      <c r="I83" s="3182"/>
      <c r="J83" s="3182"/>
      <c r="K83" s="3182"/>
      <c r="L83" s="3182"/>
      <c r="M83" s="3182"/>
      <c r="N83" s="3182"/>
      <c r="O83" s="3182"/>
      <c r="P83" s="3182"/>
      <c r="Q83" s="3182"/>
      <c r="R83" s="3182"/>
      <c r="S83" s="3182"/>
      <c r="T83" s="3182"/>
      <c r="U83" s="3182"/>
      <c r="V83" s="3182"/>
      <c r="W83" s="3182"/>
      <c r="X83" s="3182"/>
      <c r="Y83" s="3182"/>
      <c r="Z83" s="3182"/>
      <c r="AA83" s="3182"/>
      <c r="AB83" s="3182"/>
      <c r="AC83" s="3182"/>
      <c r="AD83" s="3182"/>
      <c r="AE83" s="3182"/>
      <c r="AF83" s="3182"/>
      <c r="AG83" s="3197"/>
      <c r="AH83" s="3197"/>
      <c r="AI83" s="3197"/>
      <c r="AJ83" s="3197"/>
      <c r="AK83" s="3197"/>
      <c r="AL83" s="3197"/>
      <c r="AM83" s="3197"/>
      <c r="AN83" s="3197"/>
      <c r="AO83" s="3197"/>
      <c r="AP83" s="3172"/>
      <c r="AQ83" s="3173"/>
      <c r="AR83" s="3173"/>
      <c r="AS83" s="3173"/>
      <c r="AT83" s="3173"/>
      <c r="AU83" s="3173"/>
      <c r="AV83" s="3173"/>
      <c r="AW83" s="3173"/>
      <c r="AX83" s="3173"/>
      <c r="AY83" s="3173"/>
      <c r="AZ83" s="3172"/>
      <c r="BA83" s="3173"/>
      <c r="BB83" s="3173"/>
      <c r="BC83" s="3173"/>
      <c r="BD83" s="3173"/>
      <c r="BE83" s="3173"/>
      <c r="BF83" s="3173"/>
      <c r="BG83" s="3173"/>
      <c r="BH83" s="3173"/>
      <c r="BI83" s="3173"/>
      <c r="BJ83" s="3172"/>
      <c r="BK83" s="3173"/>
      <c r="BL83" s="3173"/>
      <c r="BM83" s="3173"/>
      <c r="BN83" s="3173"/>
      <c r="BO83" s="3173"/>
      <c r="BP83" s="3173"/>
      <c r="BQ83" s="3173"/>
      <c r="BR83" s="3173"/>
      <c r="BS83" s="3172"/>
      <c r="BT83" s="3173"/>
      <c r="BU83" s="3173"/>
      <c r="BV83" s="3173"/>
      <c r="BW83" s="3173"/>
      <c r="BX83" s="3173"/>
      <c r="BY83" s="3173"/>
      <c r="BZ83" s="3173"/>
      <c r="CA83" s="3173"/>
      <c r="CB83" s="3197"/>
      <c r="CC83" s="3197"/>
      <c r="CD83" s="3197"/>
      <c r="CE83" s="3197"/>
      <c r="CF83" s="3197"/>
      <c r="CG83" s="3197"/>
      <c r="CH83" s="3197"/>
      <c r="CI83" s="3197"/>
      <c r="CJ83" s="3197"/>
      <c r="CQ83" s="564"/>
      <c r="CR83" s="564"/>
      <c r="CS83" s="564"/>
      <c r="CT83" s="564"/>
      <c r="CU83" s="564"/>
      <c r="CV83" s="564"/>
      <c r="CW83" s="564"/>
      <c r="CX83" s="564"/>
      <c r="CY83" s="564"/>
    </row>
    <row r="84" spans="1:113" s="473" customFormat="1" ht="3" customHeight="1" x14ac:dyDescent="0.25">
      <c r="A84" s="3202"/>
      <c r="B84" s="3180"/>
      <c r="C84" s="563"/>
      <c r="D84" s="3182"/>
      <c r="E84" s="3182"/>
      <c r="F84" s="3182"/>
      <c r="G84" s="3182"/>
      <c r="H84" s="3182"/>
      <c r="I84" s="3182"/>
      <c r="J84" s="3182"/>
      <c r="K84" s="3182"/>
      <c r="L84" s="3182"/>
      <c r="M84" s="3182"/>
      <c r="N84" s="3182"/>
      <c r="O84" s="3182"/>
      <c r="P84" s="3182"/>
      <c r="Q84" s="3182"/>
      <c r="R84" s="3182"/>
      <c r="S84" s="3182"/>
      <c r="T84" s="3182"/>
      <c r="U84" s="3182"/>
      <c r="V84" s="3182"/>
      <c r="W84" s="3182"/>
      <c r="X84" s="3182"/>
      <c r="Y84" s="3182"/>
      <c r="Z84" s="3182"/>
      <c r="AA84" s="3182"/>
      <c r="AB84" s="3182"/>
      <c r="AC84" s="3182"/>
      <c r="AD84" s="3182"/>
      <c r="AE84" s="3182"/>
      <c r="AF84" s="3182"/>
      <c r="AG84" s="3197"/>
      <c r="AH84" s="3197"/>
      <c r="AI84" s="3197"/>
      <c r="AJ84" s="3197"/>
      <c r="AK84" s="3197"/>
      <c r="AL84" s="3197"/>
      <c r="AM84" s="3197"/>
      <c r="AN84" s="3197"/>
      <c r="AO84" s="3197"/>
      <c r="AP84" s="3173"/>
      <c r="AQ84" s="3173"/>
      <c r="AR84" s="3173"/>
      <c r="AS84" s="3173"/>
      <c r="AT84" s="3173"/>
      <c r="AU84" s="3173"/>
      <c r="AV84" s="3173"/>
      <c r="AW84" s="3173"/>
      <c r="AX84" s="3173"/>
      <c r="AY84" s="3173"/>
      <c r="AZ84" s="3173"/>
      <c r="BA84" s="3173"/>
      <c r="BB84" s="3173"/>
      <c r="BC84" s="3173"/>
      <c r="BD84" s="3173"/>
      <c r="BE84" s="3173"/>
      <c r="BF84" s="3173"/>
      <c r="BG84" s="3173"/>
      <c r="BH84" s="3173"/>
      <c r="BI84" s="3173"/>
      <c r="BJ84" s="3173"/>
      <c r="BK84" s="3173"/>
      <c r="BL84" s="3173"/>
      <c r="BM84" s="3173"/>
      <c r="BN84" s="3173"/>
      <c r="BO84" s="3173"/>
      <c r="BP84" s="3173"/>
      <c r="BQ84" s="3173"/>
      <c r="BR84" s="3173"/>
      <c r="BS84" s="3173"/>
      <c r="BT84" s="3173"/>
      <c r="BU84" s="3173"/>
      <c r="BV84" s="3173"/>
      <c r="BW84" s="3173"/>
      <c r="BX84" s="3173"/>
      <c r="BY84" s="3173"/>
      <c r="BZ84" s="3173"/>
      <c r="CA84" s="3173"/>
      <c r="CB84" s="3197"/>
      <c r="CC84" s="3197"/>
      <c r="CD84" s="3197"/>
      <c r="CE84" s="3197"/>
      <c r="CF84" s="3197"/>
      <c r="CG84" s="3197"/>
      <c r="CH84" s="3197"/>
      <c r="CI84" s="3197"/>
      <c r="CJ84" s="3197"/>
      <c r="CQ84" s="564"/>
      <c r="CR84" s="564"/>
      <c r="CS84" s="564"/>
      <c r="CT84" s="564"/>
      <c r="CU84" s="564"/>
      <c r="CV84" s="564"/>
      <c r="CW84" s="564"/>
      <c r="CX84" s="564"/>
      <c r="CY84" s="564"/>
    </row>
    <row r="85" spans="1:113" s="473" customFormat="1" ht="3" customHeight="1" x14ac:dyDescent="0.25">
      <c r="A85" s="3202"/>
      <c r="B85" s="3180"/>
      <c r="C85" s="563"/>
      <c r="D85" s="3182"/>
      <c r="E85" s="3182"/>
      <c r="F85" s="3182"/>
      <c r="G85" s="3182"/>
      <c r="H85" s="3182"/>
      <c r="I85" s="3182"/>
      <c r="J85" s="3182"/>
      <c r="K85" s="3182"/>
      <c r="L85" s="3182"/>
      <c r="M85" s="3182"/>
      <c r="N85" s="3182"/>
      <c r="O85" s="3182"/>
      <c r="P85" s="3182"/>
      <c r="Q85" s="3182"/>
      <c r="R85" s="3182"/>
      <c r="S85" s="3182"/>
      <c r="T85" s="3182"/>
      <c r="U85" s="3182"/>
      <c r="V85" s="3182"/>
      <c r="W85" s="3182"/>
      <c r="X85" s="3182"/>
      <c r="Y85" s="3182"/>
      <c r="Z85" s="3182"/>
      <c r="AA85" s="3182"/>
      <c r="AB85" s="3182"/>
      <c r="AC85" s="3182"/>
      <c r="AD85" s="3182"/>
      <c r="AE85" s="3182"/>
      <c r="AF85" s="3182"/>
      <c r="AG85" s="3197"/>
      <c r="AH85" s="3197"/>
      <c r="AI85" s="3197"/>
      <c r="AJ85" s="3197"/>
      <c r="AK85" s="3197"/>
      <c r="AL85" s="3197"/>
      <c r="AM85" s="3197"/>
      <c r="AN85" s="3197"/>
      <c r="AO85" s="3197"/>
      <c r="AP85" s="3173"/>
      <c r="AQ85" s="3173"/>
      <c r="AR85" s="3173"/>
      <c r="AS85" s="3173"/>
      <c r="AT85" s="3173"/>
      <c r="AU85" s="3173"/>
      <c r="AV85" s="3173"/>
      <c r="AW85" s="3173"/>
      <c r="AX85" s="3173"/>
      <c r="AY85" s="3173"/>
      <c r="AZ85" s="3173"/>
      <c r="BA85" s="3173"/>
      <c r="BB85" s="3173"/>
      <c r="BC85" s="3173"/>
      <c r="BD85" s="3173"/>
      <c r="BE85" s="3173"/>
      <c r="BF85" s="3173"/>
      <c r="BG85" s="3173"/>
      <c r="BH85" s="3173"/>
      <c r="BI85" s="3173"/>
      <c r="BJ85" s="3173"/>
      <c r="BK85" s="3173"/>
      <c r="BL85" s="3173"/>
      <c r="BM85" s="3173"/>
      <c r="BN85" s="3173"/>
      <c r="BO85" s="3173"/>
      <c r="BP85" s="3173"/>
      <c r="BQ85" s="3173"/>
      <c r="BR85" s="3173"/>
      <c r="BS85" s="3173"/>
      <c r="BT85" s="3173"/>
      <c r="BU85" s="3173"/>
      <c r="BV85" s="3173"/>
      <c r="BW85" s="3173"/>
      <c r="BX85" s="3173"/>
      <c r="BY85" s="3173"/>
      <c r="BZ85" s="3173"/>
      <c r="CA85" s="3173"/>
      <c r="CB85" s="3197"/>
      <c r="CC85" s="3197"/>
      <c r="CD85" s="3197"/>
      <c r="CE85" s="3197"/>
      <c r="CF85" s="3197"/>
      <c r="CG85" s="3197"/>
      <c r="CH85" s="3197"/>
      <c r="CI85" s="3197"/>
      <c r="CJ85" s="3197"/>
      <c r="CQ85" s="564"/>
      <c r="CR85" s="564"/>
      <c r="CS85" s="564"/>
      <c r="CT85" s="564"/>
      <c r="CU85" s="564"/>
      <c r="CV85" s="564"/>
      <c r="CW85" s="564"/>
      <c r="CX85" s="564"/>
      <c r="CY85" s="564"/>
    </row>
    <row r="86" spans="1:113" s="473" customFormat="1" ht="3" customHeight="1" x14ac:dyDescent="0.25">
      <c r="A86" s="3202"/>
      <c r="B86" s="3180"/>
      <c r="C86" s="563"/>
      <c r="D86" s="3182"/>
      <c r="E86" s="3182"/>
      <c r="F86" s="3182"/>
      <c r="G86" s="3182"/>
      <c r="H86" s="3182"/>
      <c r="I86" s="3182"/>
      <c r="J86" s="3182"/>
      <c r="K86" s="3182"/>
      <c r="L86" s="3182"/>
      <c r="M86" s="3182"/>
      <c r="N86" s="3182"/>
      <c r="O86" s="3182"/>
      <c r="P86" s="3182"/>
      <c r="Q86" s="3182"/>
      <c r="R86" s="3182"/>
      <c r="S86" s="3182"/>
      <c r="T86" s="3182"/>
      <c r="U86" s="3182"/>
      <c r="V86" s="3182"/>
      <c r="W86" s="3182"/>
      <c r="X86" s="3182"/>
      <c r="Y86" s="3182"/>
      <c r="Z86" s="3182"/>
      <c r="AA86" s="3182"/>
      <c r="AB86" s="3182"/>
      <c r="AC86" s="3182"/>
      <c r="AD86" s="3182"/>
      <c r="AE86" s="3182"/>
      <c r="AF86" s="3182"/>
      <c r="AG86" s="3197"/>
      <c r="AH86" s="3197"/>
      <c r="AI86" s="3197"/>
      <c r="AJ86" s="3197"/>
      <c r="AK86" s="3197"/>
      <c r="AL86" s="3197"/>
      <c r="AM86" s="3197"/>
      <c r="AN86" s="3197"/>
      <c r="AO86" s="3197"/>
      <c r="AP86" s="3173"/>
      <c r="AQ86" s="3173"/>
      <c r="AR86" s="3173"/>
      <c r="AS86" s="3173"/>
      <c r="AT86" s="3173"/>
      <c r="AU86" s="3173"/>
      <c r="AV86" s="3173"/>
      <c r="AW86" s="3173"/>
      <c r="AX86" s="3173"/>
      <c r="AY86" s="3173"/>
      <c r="AZ86" s="3173"/>
      <c r="BA86" s="3173"/>
      <c r="BB86" s="3173"/>
      <c r="BC86" s="3173"/>
      <c r="BD86" s="3173"/>
      <c r="BE86" s="3173"/>
      <c r="BF86" s="3173"/>
      <c r="BG86" s="3173"/>
      <c r="BH86" s="3173"/>
      <c r="BI86" s="3173"/>
      <c r="BJ86" s="3173"/>
      <c r="BK86" s="3173"/>
      <c r="BL86" s="3173"/>
      <c r="BM86" s="3173"/>
      <c r="BN86" s="3173"/>
      <c r="BO86" s="3173"/>
      <c r="BP86" s="3173"/>
      <c r="BQ86" s="3173"/>
      <c r="BR86" s="3173"/>
      <c r="BS86" s="3173"/>
      <c r="BT86" s="3173"/>
      <c r="BU86" s="3173"/>
      <c r="BV86" s="3173"/>
      <c r="BW86" s="3173"/>
      <c r="BX86" s="3173"/>
      <c r="BY86" s="3173"/>
      <c r="BZ86" s="3173"/>
      <c r="CA86" s="3173"/>
      <c r="CB86" s="3197"/>
      <c r="CC86" s="3197"/>
      <c r="CD86" s="3197"/>
      <c r="CE86" s="3197"/>
      <c r="CF86" s="3197"/>
      <c r="CG86" s="3197"/>
      <c r="CH86" s="3197"/>
      <c r="CI86" s="3197"/>
      <c r="CJ86" s="3197"/>
      <c r="CQ86" s="564"/>
      <c r="CR86" s="564"/>
      <c r="CS86" s="564"/>
      <c r="CT86" s="564"/>
      <c r="CU86" s="564"/>
      <c r="CV86" s="564"/>
      <c r="CW86" s="564"/>
      <c r="CX86" s="564"/>
      <c r="CY86" s="564"/>
      <c r="CZ86" s="564"/>
      <c r="DA86" s="564"/>
      <c r="DB86" s="564"/>
      <c r="DC86" s="3196"/>
      <c r="DD86" s="3196"/>
      <c r="DE86" s="3196"/>
      <c r="DF86" s="3196"/>
      <c r="DG86" s="3196"/>
      <c r="DH86" s="3196"/>
      <c r="DI86" s="3196"/>
    </row>
    <row r="87" spans="1:113" s="473" customFormat="1" ht="3" customHeight="1" x14ac:dyDescent="0.25">
      <c r="A87" s="3202"/>
      <c r="B87" s="3180"/>
      <c r="C87" s="563"/>
      <c r="D87" s="3182"/>
      <c r="E87" s="3182"/>
      <c r="F87" s="3182"/>
      <c r="G87" s="3182"/>
      <c r="H87" s="3182"/>
      <c r="I87" s="3182"/>
      <c r="J87" s="3182"/>
      <c r="K87" s="3182"/>
      <c r="L87" s="3182"/>
      <c r="M87" s="3182"/>
      <c r="N87" s="3182"/>
      <c r="O87" s="3182"/>
      <c r="P87" s="3182"/>
      <c r="Q87" s="3182"/>
      <c r="R87" s="3182"/>
      <c r="S87" s="3182"/>
      <c r="T87" s="3182"/>
      <c r="U87" s="3182"/>
      <c r="V87" s="3182"/>
      <c r="W87" s="3182"/>
      <c r="X87" s="3182"/>
      <c r="Y87" s="3182"/>
      <c r="Z87" s="3182"/>
      <c r="AA87" s="3182"/>
      <c r="AB87" s="3182"/>
      <c r="AC87" s="3182"/>
      <c r="AD87" s="3182"/>
      <c r="AE87" s="3182"/>
      <c r="AF87" s="3182"/>
      <c r="AG87" s="3197"/>
      <c r="AH87" s="3197"/>
      <c r="AI87" s="3197"/>
      <c r="AJ87" s="3197"/>
      <c r="AK87" s="3197"/>
      <c r="AL87" s="3197"/>
      <c r="AM87" s="3197"/>
      <c r="AN87" s="3197"/>
      <c r="AO87" s="3197"/>
      <c r="AP87" s="3173"/>
      <c r="AQ87" s="3173"/>
      <c r="AR87" s="3173"/>
      <c r="AS87" s="3173"/>
      <c r="AT87" s="3173"/>
      <c r="AU87" s="3173"/>
      <c r="AV87" s="3173"/>
      <c r="AW87" s="3173"/>
      <c r="AX87" s="3173"/>
      <c r="AY87" s="3173"/>
      <c r="AZ87" s="3173"/>
      <c r="BA87" s="3173"/>
      <c r="BB87" s="3173"/>
      <c r="BC87" s="3173"/>
      <c r="BD87" s="3173"/>
      <c r="BE87" s="3173"/>
      <c r="BF87" s="3173"/>
      <c r="BG87" s="3173"/>
      <c r="BH87" s="3173"/>
      <c r="BI87" s="3173"/>
      <c r="BJ87" s="3173"/>
      <c r="BK87" s="3173"/>
      <c r="BL87" s="3173"/>
      <c r="BM87" s="3173"/>
      <c r="BN87" s="3173"/>
      <c r="BO87" s="3173"/>
      <c r="BP87" s="3173"/>
      <c r="BQ87" s="3173"/>
      <c r="BR87" s="3173"/>
      <c r="BS87" s="3173"/>
      <c r="BT87" s="3173"/>
      <c r="BU87" s="3173"/>
      <c r="BV87" s="3173"/>
      <c r="BW87" s="3173"/>
      <c r="BX87" s="3173"/>
      <c r="BY87" s="3173"/>
      <c r="BZ87" s="3173"/>
      <c r="CA87" s="3173"/>
      <c r="CB87" s="3197"/>
      <c r="CC87" s="3197"/>
      <c r="CD87" s="3197"/>
      <c r="CE87" s="3197"/>
      <c r="CF87" s="3197"/>
      <c r="CG87" s="3197"/>
      <c r="CH87" s="3197"/>
      <c r="CI87" s="3197"/>
      <c r="CJ87" s="3197"/>
      <c r="CQ87" s="564"/>
      <c r="CR87" s="564"/>
      <c r="CS87" s="564"/>
      <c r="CT87" s="564"/>
      <c r="CU87" s="564"/>
      <c r="CV87" s="564"/>
      <c r="CW87" s="564"/>
      <c r="CX87" s="564"/>
      <c r="CY87" s="564"/>
      <c r="CZ87" s="564"/>
      <c r="DA87" s="564"/>
      <c r="DB87" s="564"/>
      <c r="DC87" s="3196"/>
      <c r="DD87" s="3196"/>
      <c r="DE87" s="3196"/>
      <c r="DF87" s="3196"/>
      <c r="DG87" s="3196"/>
      <c r="DH87" s="3196"/>
      <c r="DI87" s="3196"/>
    </row>
    <row r="88" spans="1:113" s="473" customFormat="1" ht="3" customHeight="1" x14ac:dyDescent="0.25">
      <c r="A88" s="3202"/>
      <c r="B88" s="3180"/>
      <c r="C88" s="563"/>
      <c r="D88" s="3181"/>
      <c r="E88" s="3182"/>
      <c r="F88" s="3182"/>
      <c r="G88" s="3182"/>
      <c r="H88" s="3182"/>
      <c r="I88" s="3182"/>
      <c r="J88" s="3182"/>
      <c r="K88" s="3182"/>
      <c r="L88" s="3182"/>
      <c r="M88" s="3182"/>
      <c r="N88" s="3182"/>
      <c r="O88" s="3182"/>
      <c r="P88" s="3182"/>
      <c r="Q88" s="3182"/>
      <c r="R88" s="3182"/>
      <c r="S88" s="3182"/>
      <c r="T88" s="3182"/>
      <c r="U88" s="3182"/>
      <c r="V88" s="3182"/>
      <c r="W88" s="3182"/>
      <c r="X88" s="3182"/>
      <c r="Y88" s="3182"/>
      <c r="Z88" s="3182"/>
      <c r="AA88" s="3182"/>
      <c r="AB88" s="3182"/>
      <c r="AC88" s="3182"/>
      <c r="AD88" s="3182"/>
      <c r="AE88" s="3182"/>
      <c r="AF88" s="3182"/>
      <c r="AG88" s="3173"/>
      <c r="AH88" s="3173"/>
      <c r="AI88" s="3173"/>
      <c r="AJ88" s="3173"/>
      <c r="AK88" s="3173"/>
      <c r="AL88" s="3173"/>
      <c r="AM88" s="3173"/>
      <c r="AN88" s="3173"/>
      <c r="AO88" s="3173"/>
      <c r="AP88" s="566"/>
      <c r="AQ88" s="566"/>
      <c r="AR88" s="566"/>
      <c r="AS88" s="566"/>
      <c r="AT88" s="566"/>
      <c r="AU88" s="566"/>
      <c r="AV88" s="566"/>
      <c r="AW88" s="566"/>
      <c r="AX88" s="566"/>
      <c r="AY88" s="566"/>
      <c r="AZ88" s="566"/>
      <c r="BA88" s="566"/>
      <c r="BB88" s="566"/>
      <c r="BC88" s="566"/>
      <c r="BD88" s="566"/>
      <c r="BE88" s="566"/>
      <c r="BF88" s="566"/>
      <c r="BG88" s="566"/>
      <c r="BH88" s="566"/>
      <c r="BI88" s="566"/>
      <c r="BJ88" s="3173"/>
      <c r="BK88" s="3173"/>
      <c r="BL88" s="3173"/>
      <c r="BM88" s="3173"/>
      <c r="BN88" s="3173"/>
      <c r="BO88" s="3173"/>
      <c r="BP88" s="3173"/>
      <c r="BQ88" s="3173"/>
      <c r="BR88" s="3173"/>
      <c r="BS88" s="3173"/>
      <c r="BT88" s="3173"/>
      <c r="BU88" s="3173"/>
      <c r="BV88" s="3173"/>
      <c r="BW88" s="3173"/>
      <c r="BX88" s="3173"/>
      <c r="BY88" s="3173"/>
      <c r="BZ88" s="3173"/>
      <c r="CA88" s="3173"/>
      <c r="CB88" s="3173"/>
      <c r="CC88" s="3173"/>
      <c r="CD88" s="3173"/>
      <c r="CE88" s="3173"/>
      <c r="CF88" s="3173"/>
      <c r="CG88" s="3173"/>
      <c r="CH88" s="3173"/>
      <c r="CI88" s="3173"/>
      <c r="CJ88" s="3173"/>
      <c r="CQ88" s="564"/>
      <c r="CR88" s="564"/>
      <c r="CS88" s="564"/>
      <c r="CT88" s="564"/>
      <c r="CU88" s="564"/>
      <c r="CV88" s="564"/>
      <c r="CW88" s="564"/>
      <c r="CX88" s="564"/>
      <c r="CY88" s="564"/>
      <c r="CZ88" s="564"/>
      <c r="DA88" s="564"/>
      <c r="DB88" s="564"/>
      <c r="DC88" s="3196"/>
      <c r="DD88" s="3196"/>
      <c r="DE88" s="3196"/>
      <c r="DF88" s="3196"/>
      <c r="DG88" s="3196"/>
      <c r="DH88" s="3196"/>
      <c r="DI88" s="3196"/>
    </row>
    <row r="89" spans="1:113" s="473" customFormat="1" ht="3" customHeight="1" x14ac:dyDescent="0.25">
      <c r="A89" s="3202"/>
      <c r="B89" s="3180"/>
      <c r="C89" s="563"/>
      <c r="D89" s="3182"/>
      <c r="E89" s="3182"/>
      <c r="F89" s="3182"/>
      <c r="G89" s="3182"/>
      <c r="H89" s="3182"/>
      <c r="I89" s="3182"/>
      <c r="J89" s="3182"/>
      <c r="K89" s="3182"/>
      <c r="L89" s="3182"/>
      <c r="M89" s="3182"/>
      <c r="N89" s="3182"/>
      <c r="O89" s="3182"/>
      <c r="P89" s="3182"/>
      <c r="Q89" s="3182"/>
      <c r="R89" s="3182"/>
      <c r="S89" s="3182"/>
      <c r="T89" s="3182"/>
      <c r="U89" s="3182"/>
      <c r="V89" s="3182"/>
      <c r="W89" s="3182"/>
      <c r="X89" s="3182"/>
      <c r="Y89" s="3182"/>
      <c r="Z89" s="3182"/>
      <c r="AA89" s="3182"/>
      <c r="AB89" s="3182"/>
      <c r="AC89" s="3182"/>
      <c r="AD89" s="3182"/>
      <c r="AE89" s="3182"/>
      <c r="AF89" s="3182"/>
      <c r="AG89" s="3173"/>
      <c r="AH89" s="3173"/>
      <c r="AI89" s="3173"/>
      <c r="AJ89" s="3173"/>
      <c r="AK89" s="3173"/>
      <c r="AL89" s="3173"/>
      <c r="AM89" s="3173"/>
      <c r="AN89" s="3173"/>
      <c r="AO89" s="3173"/>
      <c r="AP89" s="566"/>
      <c r="AQ89" s="566"/>
      <c r="AR89" s="566"/>
      <c r="AS89" s="566"/>
      <c r="AT89" s="566"/>
      <c r="AU89" s="566"/>
      <c r="AV89" s="566"/>
      <c r="AW89" s="566"/>
      <c r="AX89" s="566"/>
      <c r="AY89" s="566"/>
      <c r="AZ89" s="566"/>
      <c r="BA89" s="566"/>
      <c r="BB89" s="566"/>
      <c r="BC89" s="566"/>
      <c r="BD89" s="566"/>
      <c r="BE89" s="566"/>
      <c r="BF89" s="566"/>
      <c r="BG89" s="566"/>
      <c r="BH89" s="566"/>
      <c r="BI89" s="566"/>
      <c r="BJ89" s="3173"/>
      <c r="BK89" s="3173"/>
      <c r="BL89" s="3173"/>
      <c r="BM89" s="3173"/>
      <c r="BN89" s="3173"/>
      <c r="BO89" s="3173"/>
      <c r="BP89" s="3173"/>
      <c r="BQ89" s="3173"/>
      <c r="BR89" s="3173"/>
      <c r="BS89" s="3173"/>
      <c r="BT89" s="3173"/>
      <c r="BU89" s="3173"/>
      <c r="BV89" s="3173"/>
      <c r="BW89" s="3173"/>
      <c r="BX89" s="3173"/>
      <c r="BY89" s="3173"/>
      <c r="BZ89" s="3173"/>
      <c r="CA89" s="3173"/>
      <c r="CB89" s="3173"/>
      <c r="CC89" s="3173"/>
      <c r="CD89" s="3173"/>
      <c r="CE89" s="3173"/>
      <c r="CF89" s="3173"/>
      <c r="CG89" s="3173"/>
      <c r="CH89" s="3173"/>
      <c r="CI89" s="3173"/>
      <c r="CJ89" s="3173"/>
      <c r="CQ89" s="564"/>
      <c r="CR89" s="564"/>
      <c r="CS89" s="564"/>
      <c r="CT89" s="564"/>
      <c r="CU89" s="564"/>
      <c r="CV89" s="564"/>
      <c r="CW89" s="564"/>
      <c r="CX89" s="564"/>
      <c r="CY89" s="564"/>
      <c r="CZ89" s="564"/>
      <c r="DA89" s="564"/>
      <c r="DB89" s="564"/>
      <c r="DC89" s="3196"/>
      <c r="DD89" s="3196"/>
      <c r="DE89" s="3196"/>
      <c r="DF89" s="3196"/>
      <c r="DG89" s="3196"/>
      <c r="DH89" s="3196"/>
      <c r="DI89" s="3196"/>
    </row>
    <row r="90" spans="1:113" s="473" customFormat="1" ht="3" customHeight="1" x14ac:dyDescent="0.25">
      <c r="A90" s="3202"/>
      <c r="B90" s="3180"/>
      <c r="C90" s="563"/>
      <c r="D90" s="3182"/>
      <c r="E90" s="3182"/>
      <c r="F90" s="3182"/>
      <c r="G90" s="3182"/>
      <c r="H90" s="3182"/>
      <c r="I90" s="3182"/>
      <c r="J90" s="3182"/>
      <c r="K90" s="3182"/>
      <c r="L90" s="3182"/>
      <c r="M90" s="3182"/>
      <c r="N90" s="3182"/>
      <c r="O90" s="3182"/>
      <c r="P90" s="3182"/>
      <c r="Q90" s="3182"/>
      <c r="R90" s="3182"/>
      <c r="S90" s="3182"/>
      <c r="T90" s="3182"/>
      <c r="U90" s="3182"/>
      <c r="V90" s="3182"/>
      <c r="W90" s="3182"/>
      <c r="X90" s="3182"/>
      <c r="Y90" s="3182"/>
      <c r="Z90" s="3182"/>
      <c r="AA90" s="3182"/>
      <c r="AB90" s="3182"/>
      <c r="AC90" s="3182"/>
      <c r="AD90" s="3182"/>
      <c r="AE90" s="3182"/>
      <c r="AF90" s="3182"/>
      <c r="AG90" s="3173"/>
      <c r="AH90" s="3173"/>
      <c r="AI90" s="3173"/>
      <c r="AJ90" s="3173"/>
      <c r="AK90" s="3173"/>
      <c r="AL90" s="3173"/>
      <c r="AM90" s="3173"/>
      <c r="AN90" s="3173"/>
      <c r="AO90" s="3173"/>
      <c r="AP90" s="566"/>
      <c r="AQ90" s="566"/>
      <c r="AR90" s="566"/>
      <c r="AS90" s="566"/>
      <c r="AT90" s="566"/>
      <c r="AU90" s="566"/>
      <c r="AV90" s="566"/>
      <c r="AW90" s="566"/>
      <c r="AX90" s="566"/>
      <c r="AY90" s="566"/>
      <c r="AZ90" s="566"/>
      <c r="BA90" s="566"/>
      <c r="BB90" s="566"/>
      <c r="BC90" s="566"/>
      <c r="BD90" s="566"/>
      <c r="BE90" s="566"/>
      <c r="BF90" s="566"/>
      <c r="BG90" s="566"/>
      <c r="BH90" s="566"/>
      <c r="BI90" s="566"/>
      <c r="BJ90" s="3173"/>
      <c r="BK90" s="3173"/>
      <c r="BL90" s="3173"/>
      <c r="BM90" s="3173"/>
      <c r="BN90" s="3173"/>
      <c r="BO90" s="3173"/>
      <c r="BP90" s="3173"/>
      <c r="BQ90" s="3173"/>
      <c r="BR90" s="3173"/>
      <c r="BS90" s="3173"/>
      <c r="BT90" s="3173"/>
      <c r="BU90" s="3173"/>
      <c r="BV90" s="3173"/>
      <c r="BW90" s="3173"/>
      <c r="BX90" s="3173"/>
      <c r="BY90" s="3173"/>
      <c r="BZ90" s="3173"/>
      <c r="CA90" s="3173"/>
      <c r="CB90" s="3173"/>
      <c r="CC90" s="3173"/>
      <c r="CD90" s="3173"/>
      <c r="CE90" s="3173"/>
      <c r="CF90" s="3173"/>
      <c r="CG90" s="3173"/>
      <c r="CH90" s="3173"/>
      <c r="CI90" s="3173"/>
      <c r="CJ90" s="3173"/>
      <c r="CQ90" s="564"/>
      <c r="CR90" s="564"/>
      <c r="CS90" s="564"/>
      <c r="CT90" s="564"/>
      <c r="CU90" s="564"/>
      <c r="CV90" s="564"/>
      <c r="CW90" s="564"/>
      <c r="CX90" s="564"/>
      <c r="CY90" s="564"/>
      <c r="CZ90" s="564"/>
      <c r="DA90" s="564"/>
      <c r="DB90" s="564"/>
      <c r="DC90" s="3196"/>
      <c r="DD90" s="3196"/>
      <c r="DE90" s="3196"/>
      <c r="DF90" s="3196"/>
      <c r="DG90" s="3196"/>
      <c r="DH90" s="3196"/>
      <c r="DI90" s="3196"/>
    </row>
    <row r="91" spans="1:113" s="473" customFormat="1" ht="3" customHeight="1" x14ac:dyDescent="0.25">
      <c r="A91" s="3202"/>
      <c r="B91" s="3180"/>
      <c r="C91" s="563"/>
      <c r="D91" s="3182"/>
      <c r="E91" s="3182"/>
      <c r="F91" s="3182"/>
      <c r="G91" s="3182"/>
      <c r="H91" s="3182"/>
      <c r="I91" s="3182"/>
      <c r="J91" s="3182"/>
      <c r="K91" s="3182"/>
      <c r="L91" s="3182"/>
      <c r="M91" s="3182"/>
      <c r="N91" s="3182"/>
      <c r="O91" s="3182"/>
      <c r="P91" s="3182"/>
      <c r="Q91" s="3182"/>
      <c r="R91" s="3182"/>
      <c r="S91" s="3182"/>
      <c r="T91" s="3182"/>
      <c r="U91" s="3182"/>
      <c r="V91" s="3182"/>
      <c r="W91" s="3182"/>
      <c r="X91" s="3182"/>
      <c r="Y91" s="3182"/>
      <c r="Z91" s="3182"/>
      <c r="AA91" s="3182"/>
      <c r="AB91" s="3182"/>
      <c r="AC91" s="3182"/>
      <c r="AD91" s="3182"/>
      <c r="AE91" s="3182"/>
      <c r="AF91" s="3182"/>
      <c r="AG91" s="3173"/>
      <c r="AH91" s="3173"/>
      <c r="AI91" s="3173"/>
      <c r="AJ91" s="3173"/>
      <c r="AK91" s="3173"/>
      <c r="AL91" s="3173"/>
      <c r="AM91" s="3173"/>
      <c r="AN91" s="3173"/>
      <c r="AO91" s="3173"/>
      <c r="AP91" s="566"/>
      <c r="AQ91" s="566"/>
      <c r="AR91" s="566"/>
      <c r="AS91" s="566"/>
      <c r="AT91" s="566"/>
      <c r="AU91" s="566"/>
      <c r="AV91" s="566"/>
      <c r="AW91" s="566"/>
      <c r="AX91" s="566"/>
      <c r="AY91" s="566"/>
      <c r="AZ91" s="566"/>
      <c r="BA91" s="566"/>
      <c r="BB91" s="566"/>
      <c r="BC91" s="566"/>
      <c r="BD91" s="566"/>
      <c r="BE91" s="566"/>
      <c r="BF91" s="566"/>
      <c r="BG91" s="566"/>
      <c r="BH91" s="566"/>
      <c r="BI91" s="566"/>
      <c r="BJ91" s="3173"/>
      <c r="BK91" s="3173"/>
      <c r="BL91" s="3173"/>
      <c r="BM91" s="3173"/>
      <c r="BN91" s="3173"/>
      <c r="BO91" s="3173"/>
      <c r="BP91" s="3173"/>
      <c r="BQ91" s="3173"/>
      <c r="BR91" s="3173"/>
      <c r="BS91" s="3173"/>
      <c r="BT91" s="3173"/>
      <c r="BU91" s="3173"/>
      <c r="BV91" s="3173"/>
      <c r="BW91" s="3173"/>
      <c r="BX91" s="3173"/>
      <c r="BY91" s="3173"/>
      <c r="BZ91" s="3173"/>
      <c r="CA91" s="3173"/>
      <c r="CB91" s="3173"/>
      <c r="CC91" s="3173"/>
      <c r="CD91" s="3173"/>
      <c r="CE91" s="3173"/>
      <c r="CF91" s="3173"/>
      <c r="CG91" s="3173"/>
      <c r="CH91" s="3173"/>
      <c r="CI91" s="3173"/>
      <c r="CJ91" s="3173"/>
      <c r="CQ91" s="564"/>
      <c r="CR91" s="564"/>
      <c r="CS91" s="564"/>
      <c r="CT91" s="564"/>
      <c r="CU91" s="564"/>
      <c r="CV91" s="564"/>
      <c r="CW91" s="564"/>
      <c r="CX91" s="564"/>
      <c r="CY91" s="564"/>
      <c r="CZ91" s="564"/>
      <c r="DA91" s="564"/>
      <c r="DB91" s="564"/>
      <c r="DC91" s="3196"/>
      <c r="DD91" s="3196"/>
      <c r="DE91" s="3196"/>
      <c r="DF91" s="3196"/>
      <c r="DG91" s="3196"/>
      <c r="DH91" s="3196"/>
      <c r="DI91" s="3196"/>
    </row>
    <row r="92" spans="1:113" s="473" customFormat="1" ht="3" customHeight="1" x14ac:dyDescent="0.25">
      <c r="A92" s="3202"/>
      <c r="B92" s="3180"/>
      <c r="C92" s="563"/>
      <c r="D92" s="3182"/>
      <c r="E92" s="3182"/>
      <c r="F92" s="3182"/>
      <c r="G92" s="3182"/>
      <c r="H92" s="3182"/>
      <c r="I92" s="3182"/>
      <c r="J92" s="3182"/>
      <c r="K92" s="3182"/>
      <c r="L92" s="3182"/>
      <c r="M92" s="3182"/>
      <c r="N92" s="3182"/>
      <c r="O92" s="3182"/>
      <c r="P92" s="3182"/>
      <c r="Q92" s="3182"/>
      <c r="R92" s="3182"/>
      <c r="S92" s="3182"/>
      <c r="T92" s="3182"/>
      <c r="U92" s="3182"/>
      <c r="V92" s="3182"/>
      <c r="W92" s="3182"/>
      <c r="X92" s="3182"/>
      <c r="Y92" s="3182"/>
      <c r="Z92" s="3182"/>
      <c r="AA92" s="3182"/>
      <c r="AB92" s="3182"/>
      <c r="AC92" s="3182"/>
      <c r="AD92" s="3182"/>
      <c r="AE92" s="3182"/>
      <c r="AF92" s="3182"/>
      <c r="AG92" s="3173"/>
      <c r="AH92" s="3173"/>
      <c r="AI92" s="3173"/>
      <c r="AJ92" s="3173"/>
      <c r="AK92" s="3173"/>
      <c r="AL92" s="3173"/>
      <c r="AM92" s="3173"/>
      <c r="AN92" s="3173"/>
      <c r="AO92" s="3173"/>
      <c r="AP92" s="566"/>
      <c r="AQ92" s="566"/>
      <c r="AR92" s="566"/>
      <c r="AS92" s="566"/>
      <c r="AT92" s="566"/>
      <c r="AU92" s="566"/>
      <c r="AV92" s="566"/>
      <c r="AW92" s="566"/>
      <c r="AX92" s="566"/>
      <c r="AY92" s="566"/>
      <c r="AZ92" s="566"/>
      <c r="BA92" s="566"/>
      <c r="BB92" s="566"/>
      <c r="BC92" s="566"/>
      <c r="BD92" s="566"/>
      <c r="BE92" s="566"/>
      <c r="BF92" s="566"/>
      <c r="BG92" s="566"/>
      <c r="BH92" s="566"/>
      <c r="BI92" s="566"/>
      <c r="BJ92" s="3173"/>
      <c r="BK92" s="3173"/>
      <c r="BL92" s="3173"/>
      <c r="BM92" s="3173"/>
      <c r="BN92" s="3173"/>
      <c r="BO92" s="3173"/>
      <c r="BP92" s="3173"/>
      <c r="BQ92" s="3173"/>
      <c r="BR92" s="3173"/>
      <c r="BS92" s="3173"/>
      <c r="BT92" s="3173"/>
      <c r="BU92" s="3173"/>
      <c r="BV92" s="3173"/>
      <c r="BW92" s="3173"/>
      <c r="BX92" s="3173"/>
      <c r="BY92" s="3173"/>
      <c r="BZ92" s="3173"/>
      <c r="CA92" s="3173"/>
      <c r="CB92" s="3173"/>
      <c r="CC92" s="3173"/>
      <c r="CD92" s="3173"/>
      <c r="CE92" s="3173"/>
      <c r="CF92" s="3173"/>
      <c r="CG92" s="3173"/>
      <c r="CH92" s="3173"/>
      <c r="CI92" s="3173"/>
      <c r="CJ92" s="3173"/>
      <c r="CQ92" s="564"/>
      <c r="CR92" s="564"/>
      <c r="CS92" s="564"/>
      <c r="CT92" s="564"/>
      <c r="CU92" s="564"/>
      <c r="CV92" s="564"/>
      <c r="CW92" s="564"/>
      <c r="CX92" s="564"/>
      <c r="CY92" s="564"/>
      <c r="CZ92" s="564"/>
      <c r="DA92" s="564"/>
      <c r="DB92" s="564"/>
      <c r="DC92" s="3196"/>
      <c r="DD92" s="3196"/>
      <c r="DE92" s="3196"/>
      <c r="DF92" s="3196"/>
      <c r="DG92" s="3196"/>
      <c r="DH92" s="3196"/>
      <c r="DI92" s="3196"/>
    </row>
    <row r="93" spans="1:113" s="473" customFormat="1" ht="3" customHeight="1" x14ac:dyDescent="0.25">
      <c r="A93" s="3202"/>
      <c r="B93" s="3180"/>
      <c r="C93" s="563"/>
      <c r="D93" s="3181"/>
      <c r="E93" s="3182"/>
      <c r="F93" s="3182"/>
      <c r="G93" s="3182"/>
      <c r="H93" s="3182"/>
      <c r="I93" s="3182"/>
      <c r="J93" s="3182"/>
      <c r="K93" s="3182"/>
      <c r="L93" s="3182"/>
      <c r="M93" s="3182"/>
      <c r="N93" s="3182"/>
      <c r="O93" s="3182"/>
      <c r="P93" s="3182"/>
      <c r="Q93" s="3182"/>
      <c r="R93" s="3182"/>
      <c r="S93" s="3182"/>
      <c r="T93" s="3182"/>
      <c r="U93" s="3182"/>
      <c r="V93" s="3182"/>
      <c r="W93" s="3182"/>
      <c r="X93" s="3182"/>
      <c r="Y93" s="3182"/>
      <c r="Z93" s="3182"/>
      <c r="AA93" s="3182"/>
      <c r="AB93" s="3182"/>
      <c r="AC93" s="3182"/>
      <c r="AD93" s="3182"/>
      <c r="AE93" s="3182"/>
      <c r="AF93" s="3182"/>
      <c r="AG93" s="3173"/>
      <c r="AH93" s="3173"/>
      <c r="AI93" s="3173"/>
      <c r="AJ93" s="3173"/>
      <c r="AK93" s="3173"/>
      <c r="AL93" s="3173"/>
      <c r="AM93" s="3173"/>
      <c r="AN93" s="3173"/>
      <c r="AO93" s="3173"/>
      <c r="AP93" s="566"/>
      <c r="AQ93" s="566"/>
      <c r="AR93" s="566"/>
      <c r="AS93" s="566"/>
      <c r="AT93" s="566"/>
      <c r="AU93" s="566"/>
      <c r="AV93" s="566"/>
      <c r="AW93" s="566"/>
      <c r="AX93" s="566"/>
      <c r="AY93" s="566"/>
      <c r="AZ93" s="566"/>
      <c r="BA93" s="566"/>
      <c r="BB93" s="566"/>
      <c r="BC93" s="566"/>
      <c r="BD93" s="566"/>
      <c r="BE93" s="566"/>
      <c r="BF93" s="566"/>
      <c r="BG93" s="566"/>
      <c r="BH93" s="566"/>
      <c r="BI93" s="566"/>
      <c r="BJ93" s="3173"/>
      <c r="BK93" s="3173"/>
      <c r="BL93" s="3173"/>
      <c r="BM93" s="3173"/>
      <c r="BN93" s="3173"/>
      <c r="BO93" s="3173"/>
      <c r="BP93" s="3173"/>
      <c r="BQ93" s="3173"/>
      <c r="BR93" s="3173"/>
      <c r="BS93" s="3173"/>
      <c r="BT93" s="3173"/>
      <c r="BU93" s="3173"/>
      <c r="BV93" s="3173"/>
      <c r="BW93" s="3173"/>
      <c r="BX93" s="3173"/>
      <c r="BY93" s="3173"/>
      <c r="BZ93" s="3173"/>
      <c r="CA93" s="3173"/>
      <c r="CB93" s="3173"/>
      <c r="CC93" s="3173"/>
      <c r="CD93" s="3173"/>
      <c r="CE93" s="3173"/>
      <c r="CF93" s="3173"/>
      <c r="CG93" s="3173"/>
      <c r="CH93" s="3173"/>
      <c r="CI93" s="3173"/>
      <c r="CJ93" s="3173"/>
      <c r="CQ93" s="564"/>
      <c r="CR93" s="564"/>
      <c r="CS93" s="564"/>
      <c r="CT93" s="564"/>
      <c r="CU93" s="564"/>
      <c r="CV93" s="564"/>
      <c r="CW93" s="564"/>
      <c r="CX93" s="564"/>
      <c r="CY93" s="564"/>
      <c r="CZ93" s="564"/>
      <c r="DA93" s="564"/>
      <c r="DB93" s="564"/>
      <c r="DC93" s="564"/>
      <c r="DD93" s="564"/>
      <c r="DE93" s="564"/>
      <c r="DF93" s="564"/>
      <c r="DG93" s="564"/>
      <c r="DH93" s="564"/>
      <c r="DI93" s="564"/>
    </row>
    <row r="94" spans="1:113" s="473" customFormat="1" ht="3" customHeight="1" x14ac:dyDescent="0.25">
      <c r="A94" s="3202"/>
      <c r="B94" s="3180"/>
      <c r="C94" s="563"/>
      <c r="D94" s="3182"/>
      <c r="E94" s="3182"/>
      <c r="F94" s="3182"/>
      <c r="G94" s="3182"/>
      <c r="H94" s="3182"/>
      <c r="I94" s="3182"/>
      <c r="J94" s="3182"/>
      <c r="K94" s="3182"/>
      <c r="L94" s="3182"/>
      <c r="M94" s="3182"/>
      <c r="N94" s="3182"/>
      <c r="O94" s="3182"/>
      <c r="P94" s="3182"/>
      <c r="Q94" s="3182"/>
      <c r="R94" s="3182"/>
      <c r="S94" s="3182"/>
      <c r="T94" s="3182"/>
      <c r="U94" s="3182"/>
      <c r="V94" s="3182"/>
      <c r="W94" s="3182"/>
      <c r="X94" s="3182"/>
      <c r="Y94" s="3182"/>
      <c r="Z94" s="3182"/>
      <c r="AA94" s="3182"/>
      <c r="AB94" s="3182"/>
      <c r="AC94" s="3182"/>
      <c r="AD94" s="3182"/>
      <c r="AE94" s="3182"/>
      <c r="AF94" s="3182"/>
      <c r="AG94" s="3173"/>
      <c r="AH94" s="3173"/>
      <c r="AI94" s="3173"/>
      <c r="AJ94" s="3173"/>
      <c r="AK94" s="3173"/>
      <c r="AL94" s="3173"/>
      <c r="AM94" s="3173"/>
      <c r="AN94" s="3173"/>
      <c r="AO94" s="3173"/>
      <c r="AP94" s="566"/>
      <c r="AQ94" s="566"/>
      <c r="AR94" s="566"/>
      <c r="AS94" s="566"/>
      <c r="AT94" s="566"/>
      <c r="AU94" s="566"/>
      <c r="AV94" s="566"/>
      <c r="AW94" s="566"/>
      <c r="AX94" s="566"/>
      <c r="AY94" s="566"/>
      <c r="AZ94" s="566"/>
      <c r="BA94" s="566"/>
      <c r="BB94" s="566"/>
      <c r="BC94" s="566"/>
      <c r="BD94" s="566"/>
      <c r="BE94" s="566"/>
      <c r="BF94" s="566"/>
      <c r="BG94" s="566"/>
      <c r="BH94" s="566"/>
      <c r="BI94" s="566"/>
      <c r="BJ94" s="3173"/>
      <c r="BK94" s="3173"/>
      <c r="BL94" s="3173"/>
      <c r="BM94" s="3173"/>
      <c r="BN94" s="3173"/>
      <c r="BO94" s="3173"/>
      <c r="BP94" s="3173"/>
      <c r="BQ94" s="3173"/>
      <c r="BR94" s="3173"/>
      <c r="BS94" s="3173"/>
      <c r="BT94" s="3173"/>
      <c r="BU94" s="3173"/>
      <c r="BV94" s="3173"/>
      <c r="BW94" s="3173"/>
      <c r="BX94" s="3173"/>
      <c r="BY94" s="3173"/>
      <c r="BZ94" s="3173"/>
      <c r="CA94" s="3173"/>
      <c r="CB94" s="3173"/>
      <c r="CC94" s="3173"/>
      <c r="CD94" s="3173"/>
      <c r="CE94" s="3173"/>
      <c r="CF94" s="3173"/>
      <c r="CG94" s="3173"/>
      <c r="CH94" s="3173"/>
      <c r="CI94" s="3173"/>
      <c r="CJ94" s="3173"/>
      <c r="CQ94" s="564"/>
      <c r="CR94" s="564"/>
      <c r="CS94" s="564"/>
      <c r="CT94" s="564"/>
      <c r="CU94" s="564"/>
      <c r="CV94" s="564"/>
      <c r="CW94" s="564"/>
      <c r="CX94" s="564"/>
      <c r="CY94" s="564"/>
      <c r="CZ94" s="564"/>
      <c r="DA94" s="564"/>
      <c r="DB94" s="564"/>
      <c r="DC94" s="564"/>
      <c r="DD94" s="564"/>
      <c r="DE94" s="564"/>
      <c r="DF94" s="564"/>
      <c r="DG94" s="564"/>
      <c r="DH94" s="564"/>
      <c r="DI94" s="564"/>
    </row>
    <row r="95" spans="1:113" s="473" customFormat="1" ht="3" customHeight="1" x14ac:dyDescent="0.25">
      <c r="A95" s="3202"/>
      <c r="B95" s="3180"/>
      <c r="C95" s="563"/>
      <c r="D95" s="3182"/>
      <c r="E95" s="3182"/>
      <c r="F95" s="3182"/>
      <c r="G95" s="3182"/>
      <c r="H95" s="3182"/>
      <c r="I95" s="3182"/>
      <c r="J95" s="3182"/>
      <c r="K95" s="3182"/>
      <c r="L95" s="3182"/>
      <c r="M95" s="3182"/>
      <c r="N95" s="3182"/>
      <c r="O95" s="3182"/>
      <c r="P95" s="3182"/>
      <c r="Q95" s="3182"/>
      <c r="R95" s="3182"/>
      <c r="S95" s="3182"/>
      <c r="T95" s="3182"/>
      <c r="U95" s="3182"/>
      <c r="V95" s="3182"/>
      <c r="W95" s="3182"/>
      <c r="X95" s="3182"/>
      <c r="Y95" s="3182"/>
      <c r="Z95" s="3182"/>
      <c r="AA95" s="3182"/>
      <c r="AB95" s="3182"/>
      <c r="AC95" s="3182"/>
      <c r="AD95" s="3182"/>
      <c r="AE95" s="3182"/>
      <c r="AF95" s="3182"/>
      <c r="AG95" s="3173"/>
      <c r="AH95" s="3173"/>
      <c r="AI95" s="3173"/>
      <c r="AJ95" s="3173"/>
      <c r="AK95" s="3173"/>
      <c r="AL95" s="3173"/>
      <c r="AM95" s="3173"/>
      <c r="AN95" s="3173"/>
      <c r="AO95" s="3173"/>
      <c r="AP95" s="566"/>
      <c r="AQ95" s="566"/>
      <c r="AR95" s="566"/>
      <c r="AS95" s="566"/>
      <c r="AT95" s="566"/>
      <c r="AU95" s="566"/>
      <c r="AV95" s="566"/>
      <c r="AW95" s="566"/>
      <c r="AX95" s="566"/>
      <c r="AY95" s="566"/>
      <c r="AZ95" s="566"/>
      <c r="BA95" s="566"/>
      <c r="BB95" s="566"/>
      <c r="BC95" s="566"/>
      <c r="BD95" s="566"/>
      <c r="BE95" s="566"/>
      <c r="BF95" s="566"/>
      <c r="BG95" s="566"/>
      <c r="BH95" s="566"/>
      <c r="BI95" s="566"/>
      <c r="BJ95" s="3173"/>
      <c r="BK95" s="3173"/>
      <c r="BL95" s="3173"/>
      <c r="BM95" s="3173"/>
      <c r="BN95" s="3173"/>
      <c r="BO95" s="3173"/>
      <c r="BP95" s="3173"/>
      <c r="BQ95" s="3173"/>
      <c r="BR95" s="3173"/>
      <c r="BS95" s="3173"/>
      <c r="BT95" s="3173"/>
      <c r="BU95" s="3173"/>
      <c r="BV95" s="3173"/>
      <c r="BW95" s="3173"/>
      <c r="BX95" s="3173"/>
      <c r="BY95" s="3173"/>
      <c r="BZ95" s="3173"/>
      <c r="CA95" s="3173"/>
      <c r="CB95" s="3173"/>
      <c r="CC95" s="3173"/>
      <c r="CD95" s="3173"/>
      <c r="CE95" s="3173"/>
      <c r="CF95" s="3173"/>
      <c r="CG95" s="3173"/>
      <c r="CH95" s="3173"/>
      <c r="CI95" s="3173"/>
      <c r="CJ95" s="3173"/>
      <c r="CQ95" s="564"/>
      <c r="CR95" s="564"/>
      <c r="CS95" s="564"/>
      <c r="CT95" s="564"/>
      <c r="CU95" s="564"/>
      <c r="CV95" s="564"/>
      <c r="CW95" s="564"/>
      <c r="CX95" s="564"/>
      <c r="CY95" s="564"/>
      <c r="CZ95" s="564"/>
      <c r="DA95" s="564"/>
      <c r="DB95" s="564"/>
      <c r="DC95" s="564"/>
      <c r="DD95" s="564"/>
      <c r="DE95" s="564"/>
      <c r="DF95" s="564"/>
      <c r="DG95" s="564"/>
      <c r="DH95" s="564"/>
      <c r="DI95" s="564"/>
    </row>
    <row r="96" spans="1:113" s="473" customFormat="1" ht="3" customHeight="1" x14ac:dyDescent="0.25">
      <c r="A96" s="3202"/>
      <c r="B96" s="3180"/>
      <c r="C96" s="563"/>
      <c r="D96" s="3182"/>
      <c r="E96" s="3182"/>
      <c r="F96" s="3182"/>
      <c r="G96" s="3182"/>
      <c r="H96" s="3182"/>
      <c r="I96" s="3182"/>
      <c r="J96" s="3182"/>
      <c r="K96" s="3182"/>
      <c r="L96" s="3182"/>
      <c r="M96" s="3182"/>
      <c r="N96" s="3182"/>
      <c r="O96" s="3182"/>
      <c r="P96" s="3182"/>
      <c r="Q96" s="3182"/>
      <c r="R96" s="3182"/>
      <c r="S96" s="3182"/>
      <c r="T96" s="3182"/>
      <c r="U96" s="3182"/>
      <c r="V96" s="3182"/>
      <c r="W96" s="3182"/>
      <c r="X96" s="3182"/>
      <c r="Y96" s="3182"/>
      <c r="Z96" s="3182"/>
      <c r="AA96" s="3182"/>
      <c r="AB96" s="3182"/>
      <c r="AC96" s="3182"/>
      <c r="AD96" s="3182"/>
      <c r="AE96" s="3182"/>
      <c r="AF96" s="3182"/>
      <c r="AG96" s="3173"/>
      <c r="AH96" s="3173"/>
      <c r="AI96" s="3173"/>
      <c r="AJ96" s="3173"/>
      <c r="AK96" s="3173"/>
      <c r="AL96" s="3173"/>
      <c r="AM96" s="3173"/>
      <c r="AN96" s="3173"/>
      <c r="AO96" s="3173"/>
      <c r="AP96" s="566"/>
      <c r="AQ96" s="566"/>
      <c r="AR96" s="566"/>
      <c r="AS96" s="566"/>
      <c r="AT96" s="566"/>
      <c r="AU96" s="566"/>
      <c r="AV96" s="566"/>
      <c r="AW96" s="566"/>
      <c r="AX96" s="566"/>
      <c r="AY96" s="566"/>
      <c r="AZ96" s="566"/>
      <c r="BA96" s="566"/>
      <c r="BB96" s="566"/>
      <c r="BC96" s="566"/>
      <c r="BD96" s="566"/>
      <c r="BE96" s="566"/>
      <c r="BF96" s="566"/>
      <c r="BG96" s="566"/>
      <c r="BH96" s="566"/>
      <c r="BI96" s="566"/>
      <c r="BJ96" s="3173"/>
      <c r="BK96" s="3173"/>
      <c r="BL96" s="3173"/>
      <c r="BM96" s="3173"/>
      <c r="BN96" s="3173"/>
      <c r="BO96" s="3173"/>
      <c r="BP96" s="3173"/>
      <c r="BQ96" s="3173"/>
      <c r="BR96" s="3173"/>
      <c r="BS96" s="3173"/>
      <c r="BT96" s="3173"/>
      <c r="BU96" s="3173"/>
      <c r="BV96" s="3173"/>
      <c r="BW96" s="3173"/>
      <c r="BX96" s="3173"/>
      <c r="BY96" s="3173"/>
      <c r="BZ96" s="3173"/>
      <c r="CA96" s="3173"/>
      <c r="CB96" s="3173"/>
      <c r="CC96" s="3173"/>
      <c r="CD96" s="3173"/>
      <c r="CE96" s="3173"/>
      <c r="CF96" s="3173"/>
      <c r="CG96" s="3173"/>
      <c r="CH96" s="3173"/>
      <c r="CI96" s="3173"/>
      <c r="CJ96" s="3173"/>
      <c r="CQ96" s="564"/>
      <c r="CR96" s="564"/>
      <c r="CS96" s="564"/>
      <c r="CT96" s="564"/>
      <c r="CU96" s="564"/>
      <c r="CV96" s="564"/>
      <c r="CW96" s="564"/>
      <c r="CX96" s="564"/>
      <c r="CY96" s="564"/>
      <c r="CZ96" s="564"/>
      <c r="DA96" s="564"/>
      <c r="DB96" s="564"/>
      <c r="DC96" s="564"/>
      <c r="DD96" s="564"/>
      <c r="DE96" s="564"/>
      <c r="DF96" s="564"/>
      <c r="DG96" s="564"/>
      <c r="DH96" s="564"/>
      <c r="DI96" s="564"/>
    </row>
    <row r="97" spans="1:113" s="473" customFormat="1" ht="3" customHeight="1" x14ac:dyDescent="0.25">
      <c r="A97" s="3202"/>
      <c r="B97" s="3180"/>
      <c r="C97" s="563"/>
      <c r="D97" s="3182"/>
      <c r="E97" s="3182"/>
      <c r="F97" s="3182"/>
      <c r="G97" s="3182"/>
      <c r="H97" s="3182"/>
      <c r="I97" s="3182"/>
      <c r="J97" s="3182"/>
      <c r="K97" s="3182"/>
      <c r="L97" s="3182"/>
      <c r="M97" s="3182"/>
      <c r="N97" s="3182"/>
      <c r="O97" s="3182"/>
      <c r="P97" s="3182"/>
      <c r="Q97" s="3182"/>
      <c r="R97" s="3182"/>
      <c r="S97" s="3182"/>
      <c r="T97" s="3182"/>
      <c r="U97" s="3182"/>
      <c r="V97" s="3182"/>
      <c r="W97" s="3182"/>
      <c r="X97" s="3182"/>
      <c r="Y97" s="3182"/>
      <c r="Z97" s="3182"/>
      <c r="AA97" s="3182"/>
      <c r="AB97" s="3182"/>
      <c r="AC97" s="3182"/>
      <c r="AD97" s="3182"/>
      <c r="AE97" s="3182"/>
      <c r="AF97" s="3182"/>
      <c r="AG97" s="3173"/>
      <c r="AH97" s="3173"/>
      <c r="AI97" s="3173"/>
      <c r="AJ97" s="3173"/>
      <c r="AK97" s="3173"/>
      <c r="AL97" s="3173"/>
      <c r="AM97" s="3173"/>
      <c r="AN97" s="3173"/>
      <c r="AO97" s="3173"/>
      <c r="AP97" s="566"/>
      <c r="AQ97" s="566"/>
      <c r="AR97" s="566"/>
      <c r="AS97" s="566"/>
      <c r="AT97" s="566"/>
      <c r="AU97" s="566"/>
      <c r="AV97" s="566"/>
      <c r="AW97" s="566"/>
      <c r="AX97" s="566"/>
      <c r="AY97" s="566"/>
      <c r="AZ97" s="566"/>
      <c r="BA97" s="566"/>
      <c r="BB97" s="566"/>
      <c r="BC97" s="566"/>
      <c r="BD97" s="566"/>
      <c r="BE97" s="566"/>
      <c r="BF97" s="566"/>
      <c r="BG97" s="566"/>
      <c r="BH97" s="566"/>
      <c r="BI97" s="566"/>
      <c r="BJ97" s="3173"/>
      <c r="BK97" s="3173"/>
      <c r="BL97" s="3173"/>
      <c r="BM97" s="3173"/>
      <c r="BN97" s="3173"/>
      <c r="BO97" s="3173"/>
      <c r="BP97" s="3173"/>
      <c r="BQ97" s="3173"/>
      <c r="BR97" s="3173"/>
      <c r="BS97" s="3173"/>
      <c r="BT97" s="3173"/>
      <c r="BU97" s="3173"/>
      <c r="BV97" s="3173"/>
      <c r="BW97" s="3173"/>
      <c r="BX97" s="3173"/>
      <c r="BY97" s="3173"/>
      <c r="BZ97" s="3173"/>
      <c r="CA97" s="3173"/>
      <c r="CB97" s="3173"/>
      <c r="CC97" s="3173"/>
      <c r="CD97" s="3173"/>
      <c r="CE97" s="3173"/>
      <c r="CF97" s="3173"/>
      <c r="CG97" s="3173"/>
      <c r="CH97" s="3173"/>
      <c r="CI97" s="3173"/>
      <c r="CJ97" s="3173"/>
      <c r="CQ97" s="564"/>
      <c r="CR97" s="564"/>
      <c r="CS97" s="564"/>
      <c r="CT97" s="564"/>
      <c r="CU97" s="564"/>
      <c r="CV97" s="564"/>
      <c r="CW97" s="564"/>
      <c r="CX97" s="564"/>
      <c r="CY97" s="564"/>
      <c r="CZ97" s="564"/>
      <c r="DA97" s="564"/>
      <c r="DB97" s="564"/>
      <c r="DC97" s="564"/>
      <c r="DD97" s="564"/>
      <c r="DE97" s="564"/>
      <c r="DF97" s="564"/>
      <c r="DG97" s="564"/>
      <c r="DH97" s="564"/>
      <c r="DI97" s="564"/>
    </row>
    <row r="98" spans="1:113" s="473" customFormat="1" ht="3" customHeight="1" x14ac:dyDescent="0.25">
      <c r="A98" s="3202"/>
      <c r="B98" s="3180"/>
      <c r="C98" s="563"/>
      <c r="D98" s="3181"/>
      <c r="E98" s="3182"/>
      <c r="F98" s="3182"/>
      <c r="G98" s="3182"/>
      <c r="H98" s="3182"/>
      <c r="I98" s="3182"/>
      <c r="J98" s="3182"/>
      <c r="K98" s="3182"/>
      <c r="L98" s="3182"/>
      <c r="M98" s="3182"/>
      <c r="N98" s="3182"/>
      <c r="O98" s="3182"/>
      <c r="P98" s="3182"/>
      <c r="Q98" s="3182"/>
      <c r="R98" s="3182"/>
      <c r="S98" s="3182"/>
      <c r="T98" s="3182"/>
      <c r="U98" s="3182"/>
      <c r="V98" s="3182"/>
      <c r="W98" s="3182"/>
      <c r="X98" s="3182"/>
      <c r="Y98" s="3182"/>
      <c r="Z98" s="3182"/>
      <c r="AA98" s="3182"/>
      <c r="AB98" s="3182"/>
      <c r="AC98" s="3182"/>
      <c r="AD98" s="3182"/>
      <c r="AE98" s="3182"/>
      <c r="AF98" s="3182"/>
      <c r="AG98" s="3173"/>
      <c r="AH98" s="3173"/>
      <c r="AI98" s="3173"/>
      <c r="AJ98" s="3173"/>
      <c r="AK98" s="3173"/>
      <c r="AL98" s="3173"/>
      <c r="AM98" s="3173"/>
      <c r="AN98" s="3173"/>
      <c r="AO98" s="3173"/>
      <c r="AP98" s="566"/>
      <c r="AQ98" s="566"/>
      <c r="AR98" s="566"/>
      <c r="AS98" s="566"/>
      <c r="AT98" s="566"/>
      <c r="AU98" s="566"/>
      <c r="AV98" s="566"/>
      <c r="AW98" s="566"/>
      <c r="AX98" s="566"/>
      <c r="AY98" s="566"/>
      <c r="AZ98" s="566"/>
      <c r="BA98" s="566"/>
      <c r="BB98" s="566"/>
      <c r="BC98" s="566"/>
      <c r="BD98" s="566"/>
      <c r="BE98" s="566"/>
      <c r="BF98" s="566"/>
      <c r="BG98" s="566"/>
      <c r="BH98" s="566"/>
      <c r="BI98" s="566"/>
      <c r="BJ98" s="3173"/>
      <c r="BK98" s="3173"/>
      <c r="BL98" s="3173"/>
      <c r="BM98" s="3173"/>
      <c r="BN98" s="3173"/>
      <c r="BO98" s="3173"/>
      <c r="BP98" s="3173"/>
      <c r="BQ98" s="3173"/>
      <c r="BR98" s="3173"/>
      <c r="BS98" s="3173"/>
      <c r="BT98" s="3173"/>
      <c r="BU98" s="3173"/>
      <c r="BV98" s="3173"/>
      <c r="BW98" s="3173"/>
      <c r="BX98" s="3173"/>
      <c r="BY98" s="3173"/>
      <c r="BZ98" s="3173"/>
      <c r="CA98" s="3173"/>
      <c r="CB98" s="3173"/>
      <c r="CC98" s="3173"/>
      <c r="CD98" s="3173"/>
      <c r="CE98" s="3173"/>
      <c r="CF98" s="3173"/>
      <c r="CG98" s="3173"/>
      <c r="CH98" s="3173"/>
      <c r="CI98" s="3173"/>
      <c r="CJ98" s="3173"/>
      <c r="CQ98" s="564"/>
      <c r="CR98" s="564"/>
      <c r="CS98" s="564"/>
      <c r="CT98" s="564"/>
      <c r="CU98" s="564"/>
      <c r="CV98" s="564"/>
      <c r="CW98" s="564"/>
      <c r="CX98" s="564"/>
      <c r="CY98" s="564"/>
      <c r="CZ98" s="564"/>
      <c r="DA98" s="564"/>
      <c r="DB98" s="564"/>
      <c r="DC98" s="564"/>
      <c r="DD98" s="564"/>
      <c r="DE98" s="564"/>
      <c r="DF98" s="564"/>
      <c r="DG98" s="564"/>
      <c r="DH98" s="564"/>
      <c r="DI98" s="564"/>
    </row>
    <row r="99" spans="1:113" s="473" customFormat="1" ht="3" customHeight="1" x14ac:dyDescent="0.25">
      <c r="A99" s="3202"/>
      <c r="B99" s="3180"/>
      <c r="C99" s="563"/>
      <c r="D99" s="3182"/>
      <c r="E99" s="3182"/>
      <c r="F99" s="3182"/>
      <c r="G99" s="3182"/>
      <c r="H99" s="3182"/>
      <c r="I99" s="3182"/>
      <c r="J99" s="3182"/>
      <c r="K99" s="3182"/>
      <c r="L99" s="3182"/>
      <c r="M99" s="3182"/>
      <c r="N99" s="3182"/>
      <c r="O99" s="3182"/>
      <c r="P99" s="3182"/>
      <c r="Q99" s="3182"/>
      <c r="R99" s="3182"/>
      <c r="S99" s="3182"/>
      <c r="T99" s="3182"/>
      <c r="U99" s="3182"/>
      <c r="V99" s="3182"/>
      <c r="W99" s="3182"/>
      <c r="X99" s="3182"/>
      <c r="Y99" s="3182"/>
      <c r="Z99" s="3182"/>
      <c r="AA99" s="3182"/>
      <c r="AB99" s="3182"/>
      <c r="AC99" s="3182"/>
      <c r="AD99" s="3182"/>
      <c r="AE99" s="3182"/>
      <c r="AF99" s="3182"/>
      <c r="AG99" s="3173"/>
      <c r="AH99" s="3173"/>
      <c r="AI99" s="3173"/>
      <c r="AJ99" s="3173"/>
      <c r="AK99" s="3173"/>
      <c r="AL99" s="3173"/>
      <c r="AM99" s="3173"/>
      <c r="AN99" s="3173"/>
      <c r="AO99" s="3173"/>
      <c r="AP99" s="566"/>
      <c r="AQ99" s="566"/>
      <c r="AR99" s="566"/>
      <c r="AS99" s="566"/>
      <c r="AT99" s="566"/>
      <c r="AU99" s="566"/>
      <c r="AV99" s="566"/>
      <c r="AW99" s="566"/>
      <c r="AX99" s="566"/>
      <c r="AY99" s="566"/>
      <c r="AZ99" s="566"/>
      <c r="BA99" s="566"/>
      <c r="BB99" s="566"/>
      <c r="BC99" s="566"/>
      <c r="BD99" s="566"/>
      <c r="BE99" s="566"/>
      <c r="BF99" s="566"/>
      <c r="BG99" s="566"/>
      <c r="BH99" s="566"/>
      <c r="BI99" s="566"/>
      <c r="BJ99" s="3173"/>
      <c r="BK99" s="3173"/>
      <c r="BL99" s="3173"/>
      <c r="BM99" s="3173"/>
      <c r="BN99" s="3173"/>
      <c r="BO99" s="3173"/>
      <c r="BP99" s="3173"/>
      <c r="BQ99" s="3173"/>
      <c r="BR99" s="3173"/>
      <c r="BS99" s="3173"/>
      <c r="BT99" s="3173"/>
      <c r="BU99" s="3173"/>
      <c r="BV99" s="3173"/>
      <c r="BW99" s="3173"/>
      <c r="BX99" s="3173"/>
      <c r="BY99" s="3173"/>
      <c r="BZ99" s="3173"/>
      <c r="CA99" s="3173"/>
      <c r="CB99" s="3173"/>
      <c r="CC99" s="3173"/>
      <c r="CD99" s="3173"/>
      <c r="CE99" s="3173"/>
      <c r="CF99" s="3173"/>
      <c r="CG99" s="3173"/>
      <c r="CH99" s="3173"/>
      <c r="CI99" s="3173"/>
      <c r="CJ99" s="3173"/>
      <c r="CQ99" s="564"/>
      <c r="CR99" s="564"/>
      <c r="CS99" s="564"/>
      <c r="CT99" s="564"/>
      <c r="CU99" s="564"/>
      <c r="CV99" s="564"/>
      <c r="CW99" s="564"/>
      <c r="CX99" s="564"/>
      <c r="CY99" s="564"/>
      <c r="CZ99" s="564"/>
      <c r="DA99" s="564"/>
      <c r="DB99" s="564"/>
      <c r="DC99" s="564"/>
      <c r="DD99" s="564"/>
      <c r="DE99" s="564"/>
      <c r="DF99" s="564"/>
      <c r="DG99" s="564"/>
      <c r="DH99" s="564"/>
      <c r="DI99" s="564"/>
    </row>
    <row r="100" spans="1:113" s="473" customFormat="1" ht="3" customHeight="1" x14ac:dyDescent="0.25">
      <c r="A100" s="3202"/>
      <c r="B100" s="3180"/>
      <c r="C100" s="563"/>
      <c r="D100" s="3182"/>
      <c r="E100" s="3182"/>
      <c r="F100" s="3182"/>
      <c r="G100" s="3182"/>
      <c r="H100" s="3182"/>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82"/>
      <c r="AD100" s="3182"/>
      <c r="AE100" s="3182"/>
      <c r="AF100" s="3182"/>
      <c r="AG100" s="3173"/>
      <c r="AH100" s="3173"/>
      <c r="AI100" s="3173"/>
      <c r="AJ100" s="3173"/>
      <c r="AK100" s="3173"/>
      <c r="AL100" s="3173"/>
      <c r="AM100" s="3173"/>
      <c r="AN100" s="3173"/>
      <c r="AO100" s="3173"/>
      <c r="AP100" s="566"/>
      <c r="AQ100" s="566"/>
      <c r="AR100" s="566"/>
      <c r="AS100" s="566"/>
      <c r="AT100" s="566"/>
      <c r="AU100" s="566"/>
      <c r="AV100" s="566"/>
      <c r="AW100" s="566"/>
      <c r="AX100" s="566"/>
      <c r="AY100" s="566"/>
      <c r="AZ100" s="566"/>
      <c r="BA100" s="566"/>
      <c r="BB100" s="566"/>
      <c r="BC100" s="566"/>
      <c r="BD100" s="566"/>
      <c r="BE100" s="566"/>
      <c r="BF100" s="566"/>
      <c r="BG100" s="566"/>
      <c r="BH100" s="566"/>
      <c r="BI100" s="566"/>
      <c r="BJ100" s="3173"/>
      <c r="BK100" s="3173"/>
      <c r="BL100" s="3173"/>
      <c r="BM100" s="3173"/>
      <c r="BN100" s="3173"/>
      <c r="BO100" s="3173"/>
      <c r="BP100" s="3173"/>
      <c r="BQ100" s="3173"/>
      <c r="BR100" s="3173"/>
      <c r="BS100" s="3173"/>
      <c r="BT100" s="3173"/>
      <c r="BU100" s="3173"/>
      <c r="BV100" s="3173"/>
      <c r="BW100" s="3173"/>
      <c r="BX100" s="3173"/>
      <c r="BY100" s="3173"/>
      <c r="BZ100" s="3173"/>
      <c r="CA100" s="3173"/>
      <c r="CB100" s="3173"/>
      <c r="CC100" s="3173"/>
      <c r="CD100" s="3173"/>
      <c r="CE100" s="3173"/>
      <c r="CF100" s="3173"/>
      <c r="CG100" s="3173"/>
      <c r="CH100" s="3173"/>
      <c r="CI100" s="3173"/>
      <c r="CJ100" s="3173"/>
      <c r="CQ100" s="564"/>
      <c r="CR100" s="564"/>
      <c r="CS100" s="564"/>
      <c r="CT100" s="564"/>
      <c r="CU100" s="564"/>
      <c r="CV100" s="564"/>
      <c r="CW100" s="564"/>
      <c r="CX100" s="564"/>
      <c r="CY100" s="564"/>
      <c r="CZ100" s="564"/>
      <c r="DA100" s="564"/>
      <c r="DB100" s="564"/>
      <c r="DC100" s="564"/>
      <c r="DD100" s="564"/>
      <c r="DE100" s="564"/>
      <c r="DF100" s="564"/>
      <c r="DG100" s="564"/>
      <c r="DH100" s="564"/>
      <c r="DI100" s="564"/>
    </row>
    <row r="101" spans="1:113" s="473" customFormat="1" ht="3" customHeight="1" x14ac:dyDescent="0.25">
      <c r="A101" s="3202"/>
      <c r="B101" s="3180"/>
      <c r="C101" s="563"/>
      <c r="D101" s="3182"/>
      <c r="E101" s="3182"/>
      <c r="F101" s="3182"/>
      <c r="G101" s="3182"/>
      <c r="H101" s="3182"/>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82"/>
      <c r="AD101" s="3182"/>
      <c r="AE101" s="3182"/>
      <c r="AF101" s="3182"/>
      <c r="AG101" s="3173"/>
      <c r="AH101" s="3173"/>
      <c r="AI101" s="3173"/>
      <c r="AJ101" s="3173"/>
      <c r="AK101" s="3173"/>
      <c r="AL101" s="3173"/>
      <c r="AM101" s="3173"/>
      <c r="AN101" s="3173"/>
      <c r="AO101" s="3173"/>
      <c r="AP101" s="566"/>
      <c r="AQ101" s="566"/>
      <c r="AR101" s="566"/>
      <c r="AS101" s="566"/>
      <c r="AT101" s="566"/>
      <c r="AU101" s="566"/>
      <c r="AV101" s="566"/>
      <c r="AW101" s="566"/>
      <c r="AX101" s="566"/>
      <c r="AY101" s="566"/>
      <c r="AZ101" s="566"/>
      <c r="BA101" s="566"/>
      <c r="BB101" s="566"/>
      <c r="BC101" s="566"/>
      <c r="BD101" s="566"/>
      <c r="BE101" s="566"/>
      <c r="BF101" s="566"/>
      <c r="BG101" s="566"/>
      <c r="BH101" s="566"/>
      <c r="BI101" s="566"/>
      <c r="BJ101" s="3173"/>
      <c r="BK101" s="3173"/>
      <c r="BL101" s="3173"/>
      <c r="BM101" s="3173"/>
      <c r="BN101" s="3173"/>
      <c r="BO101" s="3173"/>
      <c r="BP101" s="3173"/>
      <c r="BQ101" s="3173"/>
      <c r="BR101" s="3173"/>
      <c r="BS101" s="3173"/>
      <c r="BT101" s="3173"/>
      <c r="BU101" s="3173"/>
      <c r="BV101" s="3173"/>
      <c r="BW101" s="3173"/>
      <c r="BX101" s="3173"/>
      <c r="BY101" s="3173"/>
      <c r="BZ101" s="3173"/>
      <c r="CA101" s="3173"/>
      <c r="CB101" s="3173"/>
      <c r="CC101" s="3173"/>
      <c r="CD101" s="3173"/>
      <c r="CE101" s="3173"/>
      <c r="CF101" s="3173"/>
      <c r="CG101" s="3173"/>
      <c r="CH101" s="3173"/>
      <c r="CI101" s="3173"/>
      <c r="CJ101" s="3173"/>
      <c r="CQ101" s="564"/>
      <c r="CR101" s="564"/>
      <c r="CS101" s="564"/>
      <c r="CT101" s="564"/>
      <c r="CU101" s="564"/>
      <c r="CV101" s="564"/>
      <c r="CW101" s="564"/>
      <c r="CX101" s="564"/>
      <c r="CY101" s="564"/>
      <c r="CZ101" s="564"/>
      <c r="DA101" s="564"/>
      <c r="DB101" s="564"/>
      <c r="DC101" s="3198"/>
      <c r="DD101" s="3198"/>
      <c r="DE101" s="3198"/>
      <c r="DF101" s="3198"/>
      <c r="DG101" s="3198"/>
      <c r="DH101" s="3198"/>
      <c r="DI101" s="3198"/>
    </row>
    <row r="102" spans="1:113" s="473" customFormat="1" ht="3" customHeight="1" x14ac:dyDescent="0.25">
      <c r="A102" s="3202"/>
      <c r="B102" s="3180"/>
      <c r="C102" s="563"/>
      <c r="D102" s="3182"/>
      <c r="E102" s="3182"/>
      <c r="F102" s="3182"/>
      <c r="G102" s="3182"/>
      <c r="H102" s="3182"/>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82"/>
      <c r="AD102" s="3182"/>
      <c r="AE102" s="3182"/>
      <c r="AF102" s="3182"/>
      <c r="AG102" s="3173"/>
      <c r="AH102" s="3173"/>
      <c r="AI102" s="3173"/>
      <c r="AJ102" s="3173"/>
      <c r="AK102" s="3173"/>
      <c r="AL102" s="3173"/>
      <c r="AM102" s="3173"/>
      <c r="AN102" s="3173"/>
      <c r="AO102" s="3173"/>
      <c r="AP102" s="566"/>
      <c r="AQ102" s="566"/>
      <c r="AR102" s="566"/>
      <c r="AS102" s="566"/>
      <c r="AT102" s="566"/>
      <c r="AU102" s="566"/>
      <c r="AV102" s="566"/>
      <c r="AW102" s="566"/>
      <c r="AX102" s="566"/>
      <c r="AY102" s="566"/>
      <c r="AZ102" s="566"/>
      <c r="BA102" s="566"/>
      <c r="BB102" s="566"/>
      <c r="BC102" s="566"/>
      <c r="BD102" s="566"/>
      <c r="BE102" s="566"/>
      <c r="BF102" s="566"/>
      <c r="BG102" s="566"/>
      <c r="BH102" s="566"/>
      <c r="BI102" s="566"/>
      <c r="BJ102" s="3173"/>
      <c r="BK102" s="3173"/>
      <c r="BL102" s="3173"/>
      <c r="BM102" s="3173"/>
      <c r="BN102" s="3173"/>
      <c r="BO102" s="3173"/>
      <c r="BP102" s="3173"/>
      <c r="BQ102" s="3173"/>
      <c r="BR102" s="3173"/>
      <c r="BS102" s="3173"/>
      <c r="BT102" s="3173"/>
      <c r="BU102" s="3173"/>
      <c r="BV102" s="3173"/>
      <c r="BW102" s="3173"/>
      <c r="BX102" s="3173"/>
      <c r="BY102" s="3173"/>
      <c r="BZ102" s="3173"/>
      <c r="CA102" s="3173"/>
      <c r="CB102" s="3173"/>
      <c r="CC102" s="3173"/>
      <c r="CD102" s="3173"/>
      <c r="CE102" s="3173"/>
      <c r="CF102" s="3173"/>
      <c r="CG102" s="3173"/>
      <c r="CH102" s="3173"/>
      <c r="CI102" s="3173"/>
      <c r="CJ102" s="3173"/>
      <c r="CQ102" s="564"/>
      <c r="CR102" s="564"/>
      <c r="CS102" s="564"/>
      <c r="CT102" s="564"/>
      <c r="CU102" s="564"/>
      <c r="CV102" s="564"/>
      <c r="CW102" s="564"/>
      <c r="CX102" s="564"/>
      <c r="CY102" s="564"/>
      <c r="CZ102" s="564"/>
      <c r="DA102" s="564"/>
      <c r="DB102" s="564"/>
      <c r="DC102" s="3198"/>
      <c r="DD102" s="3198"/>
      <c r="DE102" s="3198"/>
      <c r="DF102" s="3198"/>
      <c r="DG102" s="3198"/>
      <c r="DH102" s="3198"/>
      <c r="DI102" s="3198"/>
    </row>
    <row r="103" spans="1:113" s="473" customFormat="1" ht="3" customHeight="1" x14ac:dyDescent="0.25">
      <c r="A103" s="3202"/>
      <c r="B103" s="3180"/>
      <c r="C103" s="563"/>
      <c r="D103" s="3181"/>
      <c r="E103" s="3182"/>
      <c r="F103" s="3182"/>
      <c r="G103" s="3182"/>
      <c r="H103" s="3182"/>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82"/>
      <c r="AD103" s="3182"/>
      <c r="AE103" s="3182"/>
      <c r="AF103" s="3182"/>
      <c r="AG103" s="3173"/>
      <c r="AH103" s="3173"/>
      <c r="AI103" s="3173"/>
      <c r="AJ103" s="3173"/>
      <c r="AK103" s="3173"/>
      <c r="AL103" s="3173"/>
      <c r="AM103" s="3173"/>
      <c r="AN103" s="3173"/>
      <c r="AO103" s="3173"/>
      <c r="AP103" s="567"/>
      <c r="AQ103" s="567"/>
      <c r="AR103" s="567"/>
      <c r="AS103" s="567"/>
      <c r="AT103" s="567"/>
      <c r="AU103" s="567"/>
      <c r="AV103" s="567"/>
      <c r="AW103" s="567"/>
      <c r="AX103" s="567"/>
      <c r="AY103" s="567"/>
      <c r="AZ103" s="567"/>
      <c r="BA103" s="567"/>
      <c r="BB103" s="567"/>
      <c r="BC103" s="567"/>
      <c r="BD103" s="567"/>
      <c r="BE103" s="567"/>
      <c r="BF103" s="567"/>
      <c r="BG103" s="567"/>
      <c r="BH103" s="567"/>
      <c r="BI103" s="567"/>
      <c r="BJ103" s="3173"/>
      <c r="BK103" s="3173"/>
      <c r="BL103" s="3173"/>
      <c r="BM103" s="3173"/>
      <c r="BN103" s="3173"/>
      <c r="BO103" s="3173"/>
      <c r="BP103" s="3173"/>
      <c r="BQ103" s="3173"/>
      <c r="BR103" s="3173"/>
      <c r="BS103" s="3173"/>
      <c r="BT103" s="3173"/>
      <c r="BU103" s="3173"/>
      <c r="BV103" s="3173"/>
      <c r="BW103" s="3173"/>
      <c r="BX103" s="3173"/>
      <c r="BY103" s="3173"/>
      <c r="BZ103" s="3173"/>
      <c r="CA103" s="3173"/>
      <c r="CB103" s="3173"/>
      <c r="CC103" s="3173"/>
      <c r="CD103" s="3173"/>
      <c r="CE103" s="3173"/>
      <c r="CF103" s="3173"/>
      <c r="CG103" s="3173"/>
      <c r="CH103" s="3173"/>
      <c r="CI103" s="3173"/>
      <c r="CJ103" s="3173"/>
      <c r="CK103" s="564"/>
      <c r="CL103" s="564"/>
      <c r="CM103" s="564"/>
      <c r="CN103" s="564"/>
      <c r="CO103" s="564"/>
      <c r="CP103" s="564"/>
      <c r="CQ103" s="564"/>
      <c r="CR103" s="564"/>
      <c r="CS103" s="564"/>
      <c r="CT103" s="564"/>
      <c r="CU103" s="564"/>
      <c r="CV103" s="564"/>
      <c r="CW103" s="564"/>
      <c r="CX103" s="564"/>
      <c r="CY103" s="564"/>
      <c r="CZ103" s="564"/>
      <c r="DA103" s="564"/>
      <c r="DB103" s="564"/>
      <c r="DC103" s="3198"/>
      <c r="DD103" s="3198"/>
      <c r="DE103" s="3198"/>
      <c r="DF103" s="3198"/>
      <c r="DG103" s="3198"/>
      <c r="DH103" s="3198"/>
      <c r="DI103" s="3198"/>
    </row>
    <row r="104" spans="1:113" s="473" customFormat="1" ht="3" customHeight="1" x14ac:dyDescent="0.25">
      <c r="A104" s="3202"/>
      <c r="B104" s="3180"/>
      <c r="C104" s="563"/>
      <c r="D104" s="3182"/>
      <c r="E104" s="3182"/>
      <c r="F104" s="3182"/>
      <c r="G104" s="3182"/>
      <c r="H104" s="3182"/>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82"/>
      <c r="AD104" s="3182"/>
      <c r="AE104" s="3182"/>
      <c r="AF104" s="3182"/>
      <c r="AG104" s="3173"/>
      <c r="AH104" s="3173"/>
      <c r="AI104" s="3173"/>
      <c r="AJ104" s="3173"/>
      <c r="AK104" s="3173"/>
      <c r="AL104" s="3173"/>
      <c r="AM104" s="3173"/>
      <c r="AN104" s="3173"/>
      <c r="AO104" s="3173"/>
      <c r="AP104" s="567"/>
      <c r="AQ104" s="567"/>
      <c r="AR104" s="567"/>
      <c r="AS104" s="567"/>
      <c r="AT104" s="567"/>
      <c r="AU104" s="567"/>
      <c r="AV104" s="567"/>
      <c r="AW104" s="567"/>
      <c r="AX104" s="567"/>
      <c r="AY104" s="567"/>
      <c r="AZ104" s="567"/>
      <c r="BA104" s="567"/>
      <c r="BB104" s="567"/>
      <c r="BC104" s="567"/>
      <c r="BD104" s="567"/>
      <c r="BE104" s="567"/>
      <c r="BF104" s="567"/>
      <c r="BG104" s="567"/>
      <c r="BH104" s="567"/>
      <c r="BI104" s="567"/>
      <c r="BJ104" s="3173"/>
      <c r="BK104" s="3173"/>
      <c r="BL104" s="3173"/>
      <c r="BM104" s="3173"/>
      <c r="BN104" s="3173"/>
      <c r="BO104" s="3173"/>
      <c r="BP104" s="3173"/>
      <c r="BQ104" s="3173"/>
      <c r="BR104" s="3173"/>
      <c r="BS104" s="3173"/>
      <c r="BT104" s="3173"/>
      <c r="BU104" s="3173"/>
      <c r="BV104" s="3173"/>
      <c r="BW104" s="3173"/>
      <c r="BX104" s="3173"/>
      <c r="BY104" s="3173"/>
      <c r="BZ104" s="3173"/>
      <c r="CA104" s="3173"/>
      <c r="CB104" s="3173"/>
      <c r="CC104" s="3173"/>
      <c r="CD104" s="3173"/>
      <c r="CE104" s="3173"/>
      <c r="CF104" s="3173"/>
      <c r="CG104" s="3173"/>
      <c r="CH104" s="3173"/>
      <c r="CI104" s="3173"/>
      <c r="CJ104" s="3173"/>
      <c r="CK104" s="564"/>
      <c r="CL104" s="564"/>
      <c r="CM104" s="564"/>
      <c r="CN104" s="564"/>
      <c r="CO104" s="564"/>
      <c r="CP104" s="564"/>
      <c r="CQ104" s="564"/>
      <c r="CR104" s="564"/>
      <c r="CS104" s="564"/>
      <c r="CT104" s="564"/>
      <c r="CU104" s="564"/>
      <c r="CV104" s="564"/>
      <c r="CW104" s="564"/>
      <c r="CX104" s="564"/>
      <c r="CY104" s="564"/>
      <c r="CZ104" s="564"/>
      <c r="DA104" s="564"/>
      <c r="DB104" s="564"/>
      <c r="DC104" s="3198"/>
      <c r="DD104" s="3198"/>
      <c r="DE104" s="3198"/>
      <c r="DF104" s="3198"/>
      <c r="DG104" s="3198"/>
      <c r="DH104" s="3198"/>
      <c r="DI104" s="3198"/>
    </row>
    <row r="105" spans="1:113" s="473" customFormat="1" ht="3" customHeight="1" x14ac:dyDescent="0.25">
      <c r="A105" s="3202"/>
      <c r="B105" s="3180"/>
      <c r="C105" s="563"/>
      <c r="D105" s="3182"/>
      <c r="E105" s="3182"/>
      <c r="F105" s="3182"/>
      <c r="G105" s="3182"/>
      <c r="H105" s="3182"/>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82"/>
      <c r="AD105" s="3182"/>
      <c r="AE105" s="3182"/>
      <c r="AF105" s="3182"/>
      <c r="AG105" s="3173"/>
      <c r="AH105" s="3173"/>
      <c r="AI105" s="3173"/>
      <c r="AJ105" s="3173"/>
      <c r="AK105" s="3173"/>
      <c r="AL105" s="3173"/>
      <c r="AM105" s="3173"/>
      <c r="AN105" s="3173"/>
      <c r="AO105" s="3173"/>
      <c r="AP105" s="567"/>
      <c r="AQ105" s="567"/>
      <c r="AR105" s="567"/>
      <c r="AS105" s="567"/>
      <c r="AT105" s="567"/>
      <c r="AU105" s="567"/>
      <c r="AV105" s="567"/>
      <c r="AW105" s="567"/>
      <c r="AX105" s="567"/>
      <c r="AY105" s="567"/>
      <c r="AZ105" s="567"/>
      <c r="BA105" s="567"/>
      <c r="BB105" s="567"/>
      <c r="BC105" s="567"/>
      <c r="BD105" s="567"/>
      <c r="BE105" s="567"/>
      <c r="BF105" s="567"/>
      <c r="BG105" s="567"/>
      <c r="BH105" s="567"/>
      <c r="BI105" s="567"/>
      <c r="BJ105" s="3173"/>
      <c r="BK105" s="3173"/>
      <c r="BL105" s="3173"/>
      <c r="BM105" s="3173"/>
      <c r="BN105" s="3173"/>
      <c r="BO105" s="3173"/>
      <c r="BP105" s="3173"/>
      <c r="BQ105" s="3173"/>
      <c r="BR105" s="3173"/>
      <c r="BS105" s="3173"/>
      <c r="BT105" s="3173"/>
      <c r="BU105" s="3173"/>
      <c r="BV105" s="3173"/>
      <c r="BW105" s="3173"/>
      <c r="BX105" s="3173"/>
      <c r="BY105" s="3173"/>
      <c r="BZ105" s="3173"/>
      <c r="CA105" s="3173"/>
      <c r="CB105" s="3173"/>
      <c r="CC105" s="3173"/>
      <c r="CD105" s="3173"/>
      <c r="CE105" s="3173"/>
      <c r="CF105" s="3173"/>
      <c r="CG105" s="3173"/>
      <c r="CH105" s="3173"/>
      <c r="CI105" s="3173"/>
      <c r="CJ105" s="3173"/>
      <c r="CK105" s="564"/>
      <c r="CL105" s="564"/>
      <c r="CM105" s="564"/>
      <c r="CN105" s="564"/>
      <c r="CO105" s="564"/>
      <c r="CP105" s="564"/>
      <c r="CQ105" s="564"/>
      <c r="CR105" s="564"/>
      <c r="CS105" s="564"/>
      <c r="CT105" s="564"/>
      <c r="CU105" s="564"/>
      <c r="CV105" s="564"/>
      <c r="CW105" s="564"/>
      <c r="CX105" s="564"/>
      <c r="CY105" s="564"/>
      <c r="CZ105" s="564"/>
      <c r="DA105" s="564"/>
      <c r="DB105" s="564"/>
      <c r="DC105" s="564"/>
      <c r="DD105" s="564"/>
      <c r="DE105" s="564"/>
      <c r="DF105" s="564"/>
      <c r="DG105" s="564"/>
      <c r="DH105" s="564"/>
      <c r="DI105" s="564"/>
    </row>
    <row r="106" spans="1:113" s="473" customFormat="1" ht="3" customHeight="1" x14ac:dyDescent="0.25">
      <c r="A106" s="3202"/>
      <c r="B106" s="3180"/>
      <c r="C106" s="563"/>
      <c r="D106" s="3182"/>
      <c r="E106" s="3182"/>
      <c r="F106" s="3182"/>
      <c r="G106" s="3182"/>
      <c r="H106" s="3182"/>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82"/>
      <c r="AD106" s="3182"/>
      <c r="AE106" s="3182"/>
      <c r="AF106" s="3182"/>
      <c r="AG106" s="3173"/>
      <c r="AH106" s="3173"/>
      <c r="AI106" s="3173"/>
      <c r="AJ106" s="3173"/>
      <c r="AK106" s="3173"/>
      <c r="AL106" s="3173"/>
      <c r="AM106" s="3173"/>
      <c r="AN106" s="3173"/>
      <c r="AO106" s="3173"/>
      <c r="AP106" s="567"/>
      <c r="AQ106" s="567"/>
      <c r="AR106" s="567"/>
      <c r="AS106" s="567"/>
      <c r="AT106" s="567"/>
      <c r="AU106" s="567"/>
      <c r="AV106" s="567"/>
      <c r="AW106" s="567"/>
      <c r="AX106" s="567"/>
      <c r="AY106" s="567"/>
      <c r="AZ106" s="567"/>
      <c r="BA106" s="567"/>
      <c r="BB106" s="567"/>
      <c r="BC106" s="567"/>
      <c r="BD106" s="567"/>
      <c r="BE106" s="567"/>
      <c r="BF106" s="567"/>
      <c r="BG106" s="567"/>
      <c r="BH106" s="567"/>
      <c r="BI106" s="567"/>
      <c r="BJ106" s="3173"/>
      <c r="BK106" s="3173"/>
      <c r="BL106" s="3173"/>
      <c r="BM106" s="3173"/>
      <c r="BN106" s="3173"/>
      <c r="BO106" s="3173"/>
      <c r="BP106" s="3173"/>
      <c r="BQ106" s="3173"/>
      <c r="BR106" s="3173"/>
      <c r="BS106" s="3173"/>
      <c r="BT106" s="3173"/>
      <c r="BU106" s="3173"/>
      <c r="BV106" s="3173"/>
      <c r="BW106" s="3173"/>
      <c r="BX106" s="3173"/>
      <c r="BY106" s="3173"/>
      <c r="BZ106" s="3173"/>
      <c r="CA106" s="3173"/>
      <c r="CB106" s="3173"/>
      <c r="CC106" s="3173"/>
      <c r="CD106" s="3173"/>
      <c r="CE106" s="3173"/>
      <c r="CF106" s="3173"/>
      <c r="CG106" s="3173"/>
      <c r="CH106" s="3173"/>
      <c r="CI106" s="3173"/>
      <c r="CJ106" s="3173"/>
      <c r="CK106" s="564"/>
      <c r="CL106" s="564"/>
      <c r="CM106" s="564"/>
      <c r="CN106" s="564"/>
      <c r="CO106" s="564"/>
      <c r="CP106" s="564"/>
      <c r="CQ106" s="564"/>
      <c r="CR106" s="564"/>
      <c r="CS106" s="564"/>
      <c r="CT106" s="564"/>
      <c r="CU106" s="564"/>
      <c r="CV106" s="564"/>
      <c r="CW106" s="564"/>
      <c r="CX106" s="564"/>
      <c r="CY106" s="564"/>
      <c r="CZ106" s="564"/>
      <c r="DA106" s="564"/>
      <c r="DB106" s="564"/>
      <c r="DC106" s="564"/>
      <c r="DD106" s="564"/>
      <c r="DE106" s="564"/>
      <c r="DF106" s="564"/>
      <c r="DG106" s="564"/>
      <c r="DH106" s="564"/>
      <c r="DI106" s="564"/>
    </row>
    <row r="107" spans="1:113" s="473" customFormat="1" ht="3" customHeight="1" x14ac:dyDescent="0.25">
      <c r="A107" s="3202"/>
      <c r="B107" s="3180"/>
      <c r="C107" s="563"/>
      <c r="D107" s="3182"/>
      <c r="E107" s="3182"/>
      <c r="F107" s="3182"/>
      <c r="G107" s="3182"/>
      <c r="H107" s="3182"/>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82"/>
      <c r="AD107" s="3182"/>
      <c r="AE107" s="3182"/>
      <c r="AF107" s="3182"/>
      <c r="AG107" s="3173"/>
      <c r="AH107" s="3173"/>
      <c r="AI107" s="3173"/>
      <c r="AJ107" s="3173"/>
      <c r="AK107" s="3173"/>
      <c r="AL107" s="3173"/>
      <c r="AM107" s="3173"/>
      <c r="AN107" s="3173"/>
      <c r="AO107" s="3173"/>
      <c r="AP107" s="567"/>
      <c r="AQ107" s="567"/>
      <c r="AR107" s="567"/>
      <c r="AS107" s="567"/>
      <c r="AT107" s="567"/>
      <c r="AU107" s="567"/>
      <c r="AV107" s="567"/>
      <c r="AW107" s="567"/>
      <c r="AX107" s="567"/>
      <c r="AY107" s="567"/>
      <c r="AZ107" s="567"/>
      <c r="BA107" s="567"/>
      <c r="BB107" s="567"/>
      <c r="BC107" s="567"/>
      <c r="BD107" s="567"/>
      <c r="BE107" s="567"/>
      <c r="BF107" s="567"/>
      <c r="BG107" s="567"/>
      <c r="BH107" s="567"/>
      <c r="BI107" s="567"/>
      <c r="BJ107" s="3173"/>
      <c r="BK107" s="3173"/>
      <c r="BL107" s="3173"/>
      <c r="BM107" s="3173"/>
      <c r="BN107" s="3173"/>
      <c r="BO107" s="3173"/>
      <c r="BP107" s="3173"/>
      <c r="BQ107" s="3173"/>
      <c r="BR107" s="3173"/>
      <c r="BS107" s="3173"/>
      <c r="BT107" s="3173"/>
      <c r="BU107" s="3173"/>
      <c r="BV107" s="3173"/>
      <c r="BW107" s="3173"/>
      <c r="BX107" s="3173"/>
      <c r="BY107" s="3173"/>
      <c r="BZ107" s="3173"/>
      <c r="CA107" s="3173"/>
      <c r="CB107" s="3173"/>
      <c r="CC107" s="3173"/>
      <c r="CD107" s="3173"/>
      <c r="CE107" s="3173"/>
      <c r="CF107" s="3173"/>
      <c r="CG107" s="3173"/>
      <c r="CH107" s="3173"/>
      <c r="CI107" s="3173"/>
      <c r="CJ107" s="3173"/>
      <c r="CK107" s="564"/>
      <c r="CL107" s="564"/>
      <c r="CM107" s="564"/>
      <c r="CN107" s="564"/>
      <c r="CO107" s="564"/>
      <c r="CP107" s="564"/>
      <c r="CQ107" s="564"/>
      <c r="CR107" s="564"/>
      <c r="CS107" s="564"/>
      <c r="CT107" s="564"/>
      <c r="CU107" s="564"/>
      <c r="CV107" s="564"/>
      <c r="CW107" s="564"/>
      <c r="CX107" s="564"/>
      <c r="CY107" s="564"/>
      <c r="CZ107" s="564"/>
      <c r="DA107" s="564"/>
      <c r="DB107" s="564"/>
      <c r="DC107" s="564"/>
      <c r="DD107" s="564"/>
      <c r="DE107" s="564"/>
      <c r="DF107" s="564"/>
      <c r="DG107" s="564"/>
      <c r="DH107" s="564"/>
      <c r="DI107" s="564"/>
    </row>
    <row r="108" spans="1:113" s="473" customFormat="1" ht="3" customHeight="1" x14ac:dyDescent="0.25">
      <c r="A108" s="3202"/>
      <c r="B108" s="3180"/>
      <c r="C108" s="563"/>
      <c r="D108" s="563"/>
      <c r="E108" s="563"/>
      <c r="F108" s="563"/>
      <c r="G108" s="563"/>
      <c r="H108" s="563"/>
      <c r="I108" s="564"/>
      <c r="J108" s="564"/>
      <c r="K108" s="564"/>
      <c r="L108" s="564"/>
      <c r="M108" s="564"/>
      <c r="N108" s="564"/>
      <c r="O108" s="564"/>
      <c r="P108" s="564"/>
      <c r="Q108" s="564"/>
      <c r="R108" s="564"/>
      <c r="S108" s="564"/>
      <c r="T108" s="564"/>
      <c r="U108" s="564"/>
      <c r="V108" s="564"/>
      <c r="W108" s="564"/>
      <c r="X108" s="564"/>
      <c r="Y108" s="564"/>
      <c r="Z108" s="564"/>
      <c r="AA108" s="564"/>
      <c r="AB108" s="564"/>
      <c r="AC108" s="564"/>
      <c r="AD108" s="564"/>
      <c r="AE108" s="564"/>
      <c r="AF108" s="564"/>
      <c r="AG108" s="564"/>
      <c r="AH108" s="564"/>
      <c r="AI108" s="564"/>
      <c r="AJ108" s="564"/>
      <c r="AK108" s="564"/>
      <c r="AL108" s="564"/>
      <c r="AM108" s="564"/>
      <c r="AN108" s="564"/>
      <c r="AO108" s="564"/>
      <c r="AP108" s="564"/>
      <c r="AQ108" s="564"/>
      <c r="AR108" s="564"/>
      <c r="AS108" s="564"/>
      <c r="AT108" s="564"/>
      <c r="AU108" s="564"/>
      <c r="AV108" s="564"/>
      <c r="AW108" s="564"/>
      <c r="AX108" s="564"/>
      <c r="AY108" s="564"/>
      <c r="AZ108" s="564"/>
      <c r="BA108" s="564"/>
      <c r="BB108" s="564"/>
      <c r="BC108" s="564"/>
      <c r="BD108" s="564"/>
      <c r="BE108" s="564"/>
      <c r="BF108" s="564"/>
      <c r="BG108" s="564"/>
      <c r="BH108" s="564"/>
      <c r="BI108" s="564"/>
      <c r="BJ108" s="564"/>
      <c r="BK108" s="564"/>
      <c r="BL108" s="564"/>
      <c r="BM108" s="564"/>
      <c r="BN108" s="564"/>
      <c r="BO108" s="564"/>
      <c r="BP108" s="564"/>
      <c r="BQ108" s="564"/>
      <c r="BR108" s="564"/>
      <c r="BS108" s="564"/>
      <c r="BT108" s="564"/>
      <c r="BU108" s="564"/>
      <c r="BV108" s="564"/>
      <c r="BW108" s="564"/>
      <c r="BX108" s="564"/>
      <c r="BY108" s="564"/>
      <c r="BZ108" s="564"/>
      <c r="CA108" s="564"/>
      <c r="CB108" s="564"/>
      <c r="CC108" s="564"/>
      <c r="CD108" s="564"/>
      <c r="CE108" s="564"/>
      <c r="CF108" s="564"/>
      <c r="CG108" s="564"/>
      <c r="CH108" s="564"/>
      <c r="CI108" s="564"/>
      <c r="CJ108" s="564"/>
      <c r="CK108" s="564"/>
      <c r="CL108" s="564"/>
      <c r="CM108" s="564"/>
      <c r="CN108" s="564"/>
      <c r="CO108" s="564"/>
      <c r="CP108" s="564"/>
      <c r="CQ108" s="564"/>
      <c r="CR108" s="564"/>
      <c r="CS108" s="564"/>
      <c r="CT108" s="564"/>
      <c r="CU108" s="564"/>
      <c r="CV108" s="564"/>
      <c r="CW108" s="564"/>
      <c r="CX108" s="564"/>
      <c r="CY108" s="564"/>
      <c r="CZ108" s="564"/>
      <c r="DA108" s="564"/>
      <c r="DB108" s="564"/>
      <c r="DC108" s="564"/>
      <c r="DD108" s="564"/>
      <c r="DE108" s="564"/>
      <c r="DF108" s="564"/>
      <c r="DG108" s="564"/>
      <c r="DH108" s="564"/>
      <c r="DI108" s="564"/>
    </row>
    <row r="109" spans="1:113" s="473" customFormat="1" ht="3" customHeight="1" x14ac:dyDescent="0.25">
      <c r="A109" s="3202"/>
      <c r="B109" s="3180"/>
      <c r="C109" s="563"/>
      <c r="D109" s="563"/>
      <c r="E109" s="563"/>
      <c r="F109" s="563"/>
      <c r="G109" s="563"/>
      <c r="H109" s="563"/>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4"/>
      <c r="AJ109" s="564"/>
      <c r="AK109" s="564"/>
      <c r="AL109" s="564"/>
      <c r="AM109" s="564"/>
      <c r="AN109" s="564"/>
      <c r="AO109" s="564"/>
      <c r="AP109" s="564"/>
      <c r="AQ109" s="564"/>
      <c r="AR109" s="564"/>
      <c r="AS109" s="564"/>
      <c r="AT109" s="564"/>
      <c r="AU109" s="564"/>
      <c r="AV109" s="564"/>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4"/>
      <c r="BR109" s="564"/>
      <c r="BS109" s="564"/>
      <c r="BT109" s="564"/>
      <c r="BU109" s="564"/>
      <c r="BV109" s="564"/>
      <c r="BW109" s="564"/>
      <c r="BX109" s="564"/>
      <c r="BY109" s="564"/>
      <c r="BZ109" s="564"/>
      <c r="CA109" s="564"/>
      <c r="CB109" s="564"/>
      <c r="CC109" s="564"/>
      <c r="CD109" s="564"/>
      <c r="CE109" s="564"/>
      <c r="CF109" s="564"/>
      <c r="CG109" s="564"/>
      <c r="CH109" s="564"/>
      <c r="CI109" s="564"/>
      <c r="CJ109" s="564"/>
      <c r="CK109" s="564"/>
      <c r="CL109" s="564"/>
      <c r="CM109" s="564"/>
      <c r="CN109" s="564"/>
      <c r="CO109" s="564"/>
      <c r="CP109" s="564"/>
      <c r="CQ109" s="564"/>
      <c r="CR109" s="564"/>
      <c r="CS109" s="564"/>
      <c r="CT109" s="564"/>
      <c r="CU109" s="564"/>
      <c r="CV109" s="564"/>
      <c r="CW109" s="564"/>
      <c r="CX109" s="564"/>
      <c r="CY109" s="564"/>
      <c r="CZ109" s="564"/>
      <c r="DA109" s="564"/>
      <c r="DB109" s="564"/>
      <c r="DC109" s="564"/>
      <c r="DD109" s="564"/>
      <c r="DE109" s="564"/>
      <c r="DF109" s="564"/>
      <c r="DG109" s="564"/>
      <c r="DH109" s="564"/>
      <c r="DI109" s="564"/>
    </row>
    <row r="110" spans="1:113" s="473" customFormat="1" ht="3" customHeight="1" x14ac:dyDescent="0.25">
      <c r="A110" s="3202"/>
      <c r="B110" s="3180"/>
      <c r="C110" s="563"/>
      <c r="D110" s="563"/>
      <c r="E110" s="563"/>
      <c r="F110" s="563"/>
      <c r="G110" s="563"/>
      <c r="H110" s="563"/>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U110" s="564"/>
      <c r="BV110" s="564"/>
      <c r="BW110" s="564"/>
      <c r="BX110" s="564"/>
      <c r="BY110" s="564"/>
      <c r="BZ110" s="564"/>
      <c r="CA110" s="564"/>
      <c r="CB110" s="564"/>
      <c r="CC110" s="564"/>
      <c r="CD110" s="564"/>
      <c r="CE110" s="564"/>
      <c r="CF110" s="564"/>
      <c r="CG110" s="564"/>
      <c r="CH110" s="564"/>
      <c r="CI110" s="564"/>
      <c r="CJ110" s="564"/>
      <c r="CK110" s="564"/>
      <c r="CL110" s="564"/>
      <c r="CM110" s="564"/>
      <c r="CN110" s="564"/>
      <c r="CO110" s="564"/>
      <c r="CP110" s="564"/>
      <c r="CQ110" s="564"/>
      <c r="CR110" s="564"/>
      <c r="CS110" s="564"/>
      <c r="CT110" s="564"/>
      <c r="CU110" s="564"/>
      <c r="CV110" s="564"/>
      <c r="CW110" s="564"/>
      <c r="CX110" s="564"/>
      <c r="CY110" s="564"/>
      <c r="CZ110" s="564"/>
      <c r="DA110" s="564"/>
      <c r="DB110" s="564"/>
      <c r="DC110" s="564"/>
      <c r="DD110" s="564"/>
      <c r="DE110" s="564"/>
      <c r="DF110" s="564"/>
      <c r="DG110" s="564"/>
      <c r="DH110" s="564"/>
      <c r="DI110" s="564"/>
    </row>
    <row r="111" spans="1:113" s="473" customFormat="1" ht="3" customHeight="1" x14ac:dyDescent="0.25">
      <c r="A111" s="3202"/>
      <c r="B111" s="3180"/>
      <c r="C111" s="563"/>
      <c r="D111" s="563"/>
      <c r="E111" s="563"/>
      <c r="F111" s="563"/>
      <c r="G111" s="563"/>
      <c r="H111" s="563"/>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4"/>
      <c r="CV111" s="564"/>
      <c r="CW111" s="564"/>
      <c r="CX111" s="564"/>
      <c r="CY111" s="564"/>
      <c r="CZ111" s="564"/>
      <c r="DA111" s="564"/>
      <c r="DB111" s="564"/>
      <c r="DC111" s="564"/>
      <c r="DD111" s="564"/>
      <c r="DE111" s="564"/>
      <c r="DF111" s="564"/>
      <c r="DG111" s="564"/>
      <c r="DH111" s="564"/>
      <c r="DI111" s="564"/>
    </row>
    <row r="112" spans="1:113" s="473" customFormat="1" ht="3" customHeight="1" x14ac:dyDescent="0.25">
      <c r="A112" s="3202"/>
      <c r="B112" s="3180"/>
      <c r="C112" s="563"/>
      <c r="D112" s="563"/>
      <c r="E112" s="563"/>
      <c r="F112" s="563"/>
      <c r="G112" s="563"/>
      <c r="H112" s="563"/>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c r="CV112" s="564"/>
      <c r="CW112" s="564"/>
      <c r="CX112" s="564"/>
      <c r="CY112" s="564"/>
      <c r="CZ112" s="564"/>
      <c r="DA112" s="564"/>
      <c r="DB112" s="564"/>
      <c r="DC112" s="564"/>
      <c r="DD112" s="564"/>
      <c r="DE112" s="564"/>
      <c r="DF112" s="564"/>
      <c r="DG112" s="564"/>
      <c r="DH112" s="564"/>
      <c r="DI112" s="564"/>
    </row>
    <row r="113" spans="1:113" s="473" customFormat="1" ht="3" customHeight="1" x14ac:dyDescent="0.25">
      <c r="A113" s="3202"/>
      <c r="B113" s="3180"/>
      <c r="C113" s="563"/>
      <c r="D113" s="563"/>
      <c r="E113" s="563"/>
      <c r="F113" s="563"/>
      <c r="G113" s="563"/>
      <c r="H113" s="563"/>
      <c r="I113" s="564"/>
      <c r="J113" s="564"/>
      <c r="K113" s="564"/>
      <c r="L113" s="564"/>
      <c r="M113" s="564"/>
      <c r="N113" s="564"/>
      <c r="O113" s="564"/>
      <c r="P113" s="564"/>
      <c r="Q113" s="564"/>
      <c r="R113" s="564"/>
      <c r="S113" s="564"/>
      <c r="T113" s="564"/>
      <c r="U113" s="564"/>
      <c r="V113" s="564"/>
      <c r="W113" s="564"/>
      <c r="X113" s="564"/>
      <c r="Y113" s="564"/>
      <c r="Z113" s="564"/>
      <c r="AA113" s="564"/>
      <c r="AB113" s="564"/>
      <c r="AC113" s="564"/>
      <c r="AD113" s="564"/>
      <c r="AE113" s="564"/>
      <c r="AF113" s="564"/>
      <c r="AG113" s="564"/>
      <c r="AH113" s="564"/>
      <c r="AI113" s="564"/>
      <c r="AJ113" s="564"/>
      <c r="AK113" s="564"/>
      <c r="AL113" s="564"/>
      <c r="AM113" s="564"/>
      <c r="AN113" s="564"/>
      <c r="AO113" s="564"/>
      <c r="AP113" s="564"/>
      <c r="AQ113" s="564"/>
      <c r="AR113" s="564"/>
      <c r="AS113" s="564"/>
      <c r="AT113" s="564"/>
      <c r="AU113" s="564"/>
      <c r="AV113" s="564"/>
      <c r="AW113" s="564"/>
      <c r="AX113" s="564"/>
      <c r="AY113" s="564"/>
      <c r="AZ113" s="564"/>
      <c r="BA113" s="564"/>
      <c r="BB113" s="564"/>
      <c r="BC113" s="564"/>
      <c r="BD113" s="564"/>
      <c r="BE113" s="564"/>
      <c r="BF113" s="564"/>
      <c r="BG113" s="564"/>
      <c r="BH113" s="564"/>
      <c r="BI113" s="564"/>
      <c r="BJ113" s="564"/>
      <c r="BK113" s="564"/>
      <c r="BL113" s="564"/>
      <c r="BM113" s="564"/>
      <c r="BN113" s="564"/>
      <c r="BO113" s="564"/>
      <c r="BP113" s="564"/>
      <c r="BQ113" s="564"/>
      <c r="BR113" s="564"/>
      <c r="BS113" s="564"/>
      <c r="BT113" s="564"/>
      <c r="BU113" s="564"/>
      <c r="BV113" s="564"/>
      <c r="BW113" s="564"/>
      <c r="BX113" s="564"/>
      <c r="BY113" s="564"/>
      <c r="BZ113" s="564"/>
      <c r="CA113" s="564"/>
      <c r="CB113" s="564"/>
      <c r="CC113" s="564"/>
      <c r="CD113" s="564"/>
      <c r="CE113" s="564"/>
      <c r="CF113" s="564"/>
      <c r="CG113" s="564"/>
      <c r="CH113" s="564"/>
      <c r="CI113" s="564"/>
      <c r="CJ113" s="564"/>
      <c r="CK113" s="564"/>
      <c r="CL113" s="564"/>
      <c r="CM113" s="564"/>
      <c r="CN113" s="564"/>
      <c r="CO113" s="564"/>
      <c r="CP113" s="564"/>
      <c r="CQ113" s="564"/>
      <c r="CR113" s="564"/>
      <c r="CS113" s="564"/>
      <c r="CT113" s="564"/>
      <c r="CU113" s="564"/>
      <c r="CV113" s="564"/>
      <c r="CW113" s="564"/>
      <c r="CX113" s="564"/>
      <c r="CY113" s="564"/>
      <c r="CZ113" s="564"/>
      <c r="DA113" s="564"/>
      <c r="DB113" s="564"/>
      <c r="DC113" s="564"/>
      <c r="DD113" s="564"/>
      <c r="DE113" s="564"/>
      <c r="DF113" s="564"/>
      <c r="DG113" s="564"/>
      <c r="DH113" s="564"/>
      <c r="DI113" s="564"/>
    </row>
    <row r="114" spans="1:113" s="473" customFormat="1" ht="3" customHeight="1" x14ac:dyDescent="0.25">
      <c r="A114" s="3202"/>
      <c r="B114" s="3180"/>
      <c r="C114" s="563"/>
      <c r="D114" s="563"/>
      <c r="E114" s="563"/>
      <c r="F114" s="563"/>
      <c r="G114" s="563"/>
      <c r="H114" s="563"/>
      <c r="I114" s="564"/>
      <c r="J114" s="564"/>
      <c r="K114" s="564"/>
      <c r="L114" s="564"/>
      <c r="M114" s="564"/>
      <c r="N114" s="564"/>
      <c r="O114" s="564"/>
      <c r="P114" s="564"/>
      <c r="Q114" s="564"/>
      <c r="R114" s="564"/>
      <c r="S114" s="564"/>
      <c r="T114" s="564"/>
      <c r="U114" s="564"/>
      <c r="V114" s="564"/>
      <c r="W114" s="564"/>
      <c r="X114" s="564"/>
      <c r="Y114" s="564"/>
      <c r="Z114" s="564"/>
      <c r="AA114" s="564"/>
      <c r="AB114" s="564"/>
      <c r="AC114" s="564"/>
      <c r="AD114" s="564"/>
      <c r="AE114" s="564"/>
      <c r="AF114" s="564"/>
      <c r="AG114" s="564"/>
      <c r="AH114" s="564"/>
      <c r="AI114" s="564"/>
      <c r="AJ114" s="564"/>
      <c r="AK114" s="564"/>
      <c r="AL114" s="564"/>
      <c r="AM114" s="564"/>
      <c r="AN114" s="564"/>
      <c r="AO114" s="564"/>
      <c r="AP114" s="564"/>
      <c r="AQ114" s="564"/>
      <c r="AR114" s="564"/>
      <c r="AS114" s="564"/>
      <c r="AT114" s="564"/>
      <c r="AU114" s="564"/>
      <c r="AV114" s="564"/>
      <c r="AW114" s="564"/>
      <c r="AX114" s="564"/>
      <c r="AY114" s="564"/>
      <c r="AZ114" s="564"/>
      <c r="BA114" s="564"/>
      <c r="BB114" s="564"/>
      <c r="BC114" s="564"/>
      <c r="BD114" s="564"/>
      <c r="BE114" s="564"/>
      <c r="BF114" s="564"/>
      <c r="BG114" s="564"/>
      <c r="BH114" s="564"/>
      <c r="BI114" s="564"/>
      <c r="BJ114" s="564"/>
      <c r="BK114" s="564"/>
      <c r="BL114" s="564"/>
      <c r="BM114" s="564"/>
      <c r="BN114" s="564"/>
      <c r="BO114" s="564"/>
      <c r="BP114" s="564"/>
      <c r="BQ114" s="564"/>
      <c r="BR114" s="564"/>
      <c r="BS114" s="564"/>
      <c r="BT114" s="564"/>
      <c r="BU114" s="564"/>
      <c r="BV114" s="564"/>
      <c r="BW114" s="564"/>
      <c r="BX114" s="564"/>
      <c r="BY114" s="564"/>
      <c r="BZ114" s="564"/>
      <c r="CA114" s="564"/>
      <c r="CB114" s="564"/>
      <c r="CC114" s="564"/>
      <c r="CD114" s="564"/>
      <c r="CE114" s="564"/>
      <c r="CF114" s="564"/>
      <c r="CG114" s="564"/>
      <c r="CH114" s="564"/>
      <c r="CI114" s="564"/>
      <c r="CJ114" s="564"/>
      <c r="CK114" s="564"/>
      <c r="CL114" s="564"/>
      <c r="CM114" s="564"/>
      <c r="CN114" s="564"/>
      <c r="CO114" s="564"/>
      <c r="CP114" s="564"/>
      <c r="CQ114" s="564"/>
      <c r="CR114" s="564"/>
      <c r="CS114" s="564"/>
      <c r="CT114" s="564"/>
      <c r="CU114" s="564"/>
      <c r="CV114" s="564"/>
      <c r="CW114" s="564"/>
      <c r="CX114" s="564"/>
      <c r="CY114" s="564"/>
      <c r="CZ114" s="564"/>
      <c r="DA114" s="564"/>
      <c r="DB114" s="564"/>
      <c r="DC114" s="564"/>
      <c r="DD114" s="564"/>
      <c r="DE114" s="564"/>
      <c r="DF114" s="564"/>
      <c r="DG114" s="564"/>
      <c r="DH114" s="564"/>
      <c r="DI114" s="564"/>
    </row>
    <row r="115" spans="1:113" s="473" customFormat="1" ht="3" customHeight="1" x14ac:dyDescent="0.25">
      <c r="A115" s="3202"/>
      <c r="B115" s="3180"/>
      <c r="C115" s="563"/>
      <c r="D115" s="563"/>
      <c r="E115" s="563"/>
      <c r="F115" s="563"/>
      <c r="G115" s="563"/>
      <c r="H115" s="563"/>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s="564"/>
      <c r="BN115" s="564"/>
      <c r="BO115" s="564"/>
      <c r="BP115" s="564"/>
      <c r="BQ115" s="564"/>
      <c r="BR115" s="564"/>
      <c r="BS115" s="564"/>
      <c r="BT115" s="564"/>
      <c r="BU115" s="564"/>
      <c r="BV115" s="564"/>
      <c r="BW115" s="564"/>
      <c r="BX115" s="564"/>
      <c r="BY115" s="564"/>
      <c r="BZ115" s="564"/>
      <c r="CA115" s="564"/>
      <c r="CB115" s="564"/>
      <c r="CC115" s="564"/>
      <c r="CD115" s="564"/>
      <c r="CE115" s="564"/>
      <c r="CF115" s="564"/>
      <c r="CG115" s="564"/>
      <c r="CH115" s="564"/>
      <c r="CI115" s="564"/>
      <c r="CJ115" s="564"/>
      <c r="CK115" s="564"/>
      <c r="CL115" s="564"/>
      <c r="CM115" s="564"/>
      <c r="CN115" s="564"/>
      <c r="CO115" s="564"/>
      <c r="CP115" s="564"/>
      <c r="CQ115" s="564"/>
      <c r="CR115" s="564"/>
      <c r="CS115" s="564"/>
      <c r="CT115" s="564"/>
      <c r="CU115" s="564"/>
      <c r="CV115" s="564"/>
      <c r="CW115" s="564"/>
      <c r="CX115" s="564"/>
      <c r="CY115" s="564"/>
      <c r="CZ115" s="564"/>
      <c r="DA115" s="564"/>
      <c r="DB115" s="564"/>
      <c r="DC115" s="564"/>
      <c r="DD115" s="564"/>
      <c r="DE115" s="564"/>
      <c r="DF115" s="564"/>
      <c r="DG115" s="564"/>
      <c r="DH115" s="564"/>
      <c r="DI115" s="564"/>
    </row>
    <row r="116" spans="1:113" s="473" customFormat="1" ht="3" customHeight="1" x14ac:dyDescent="0.25">
      <c r="A116" s="3202"/>
      <c r="B116" s="3180"/>
      <c r="C116" s="563"/>
      <c r="D116" s="563"/>
      <c r="E116" s="563"/>
      <c r="F116" s="563"/>
      <c r="G116" s="563"/>
      <c r="H116" s="563"/>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s="564"/>
      <c r="BN116" s="564"/>
      <c r="BO116" s="564"/>
      <c r="BP116" s="564"/>
      <c r="BQ116" s="564"/>
      <c r="BR116" s="564"/>
      <c r="BS116" s="564"/>
      <c r="BT116" s="564"/>
      <c r="BU116" s="564"/>
      <c r="BV116" s="564"/>
      <c r="BW116" s="564"/>
      <c r="BX116" s="564"/>
      <c r="BY116" s="564"/>
      <c r="BZ116" s="564"/>
      <c r="CA116" s="564"/>
      <c r="CB116" s="564"/>
      <c r="CC116" s="564"/>
      <c r="CD116" s="564"/>
      <c r="CE116" s="564"/>
      <c r="CF116" s="564"/>
      <c r="CG116" s="564"/>
      <c r="CH116" s="564"/>
      <c r="CI116" s="564"/>
      <c r="CJ116" s="564"/>
      <c r="CK116" s="564"/>
      <c r="CL116" s="564"/>
      <c r="CM116" s="564"/>
      <c r="CN116" s="564"/>
      <c r="CO116" s="564"/>
      <c r="CP116" s="564"/>
      <c r="CQ116" s="564"/>
      <c r="CR116" s="564"/>
      <c r="CU116" s="564"/>
      <c r="CV116" s="564"/>
      <c r="CW116" s="564"/>
      <c r="CX116" s="564"/>
      <c r="CY116" s="564"/>
      <c r="CZ116" s="564"/>
      <c r="DA116" s="564"/>
      <c r="DB116" s="564"/>
      <c r="DC116" s="564"/>
      <c r="DD116" s="564"/>
      <c r="DE116" s="564"/>
      <c r="DF116" s="564"/>
      <c r="DG116" s="564"/>
      <c r="DH116" s="564"/>
      <c r="DI116" s="564"/>
    </row>
    <row r="117" spans="1:113" s="473" customFormat="1" ht="3" customHeight="1" x14ac:dyDescent="0.25">
      <c r="A117" s="3202"/>
      <c r="B117" s="3180"/>
      <c r="C117" s="563"/>
      <c r="D117" s="563"/>
      <c r="E117" s="563"/>
      <c r="F117" s="563"/>
      <c r="G117" s="563"/>
      <c r="H117" s="563"/>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c r="AO117" s="564"/>
      <c r="AP117" s="564"/>
      <c r="AQ117" s="564"/>
      <c r="AR117" s="564"/>
      <c r="AS117" s="564"/>
      <c r="AT117" s="564"/>
      <c r="AU117" s="564"/>
      <c r="AV117" s="564"/>
      <c r="AW117" s="564"/>
      <c r="AX117" s="564"/>
      <c r="AY117" s="564"/>
      <c r="AZ117" s="564"/>
      <c r="BA117" s="564"/>
      <c r="BB117" s="564"/>
      <c r="BC117" s="564"/>
      <c r="BD117" s="564"/>
      <c r="BE117" s="564"/>
      <c r="BF117" s="564"/>
      <c r="BG117" s="564"/>
      <c r="BH117" s="564"/>
      <c r="BI117" s="564"/>
      <c r="BJ117" s="564"/>
      <c r="BK117" s="564"/>
      <c r="BL117" s="564"/>
      <c r="BM117" s="564"/>
      <c r="BN117" s="564"/>
      <c r="BO117" s="564"/>
      <c r="BP117" s="564"/>
      <c r="BQ117" s="564"/>
      <c r="BR117" s="564"/>
      <c r="BS117" s="564"/>
      <c r="BT117" s="564"/>
      <c r="BU117" s="564"/>
      <c r="BV117" s="564"/>
      <c r="BW117" s="564"/>
      <c r="BX117" s="564"/>
      <c r="BY117" s="564"/>
      <c r="BZ117" s="564"/>
      <c r="CA117" s="564"/>
      <c r="CB117" s="564"/>
      <c r="CC117" s="564"/>
      <c r="CD117" s="564"/>
      <c r="CE117" s="564"/>
      <c r="CF117" s="564"/>
      <c r="CG117" s="564"/>
      <c r="CH117" s="564"/>
      <c r="CI117" s="564"/>
      <c r="CJ117" s="564"/>
      <c r="CK117" s="564"/>
      <c r="CL117" s="564"/>
      <c r="CM117" s="564"/>
      <c r="CN117" s="564"/>
      <c r="CO117" s="564"/>
      <c r="CP117" s="564"/>
      <c r="CQ117" s="564"/>
      <c r="CR117" s="564"/>
      <c r="CS117" s="564"/>
      <c r="CT117" s="564"/>
      <c r="CU117" s="564"/>
      <c r="CV117" s="564"/>
      <c r="CW117" s="564"/>
      <c r="CX117" s="564"/>
      <c r="CY117" s="564"/>
      <c r="CZ117" s="564"/>
      <c r="DA117" s="564"/>
      <c r="DB117" s="564"/>
      <c r="DC117" s="564"/>
      <c r="DD117" s="564"/>
      <c r="DE117" s="564"/>
      <c r="DF117" s="564"/>
      <c r="DG117" s="564"/>
      <c r="DH117" s="564"/>
      <c r="DI117" s="564"/>
    </row>
    <row r="118" spans="1:113" s="473" customFormat="1" x14ac:dyDescent="0.25">
      <c r="B118" s="564"/>
      <c r="C118" s="3200"/>
      <c r="D118" s="3200"/>
      <c r="E118" s="3200"/>
      <c r="F118" s="3200"/>
      <c r="G118" s="3200"/>
      <c r="H118" s="3200"/>
      <c r="I118" s="3200"/>
      <c r="J118" s="3200"/>
      <c r="K118" s="3200"/>
      <c r="L118" s="3200"/>
      <c r="M118" s="3200"/>
      <c r="N118" s="3200"/>
      <c r="O118" s="3200"/>
      <c r="P118" s="3200"/>
      <c r="Q118" s="3200"/>
      <c r="R118" s="3200"/>
      <c r="S118" s="3200"/>
      <c r="T118" s="3200"/>
      <c r="U118" s="3200"/>
      <c r="V118" s="3200"/>
      <c r="W118" s="3200"/>
      <c r="X118" s="3200"/>
      <c r="Y118" s="3200"/>
      <c r="Z118" s="3200"/>
      <c r="AA118" s="568"/>
      <c r="AB118" s="568"/>
      <c r="AC118" s="568"/>
      <c r="AD118" s="568"/>
      <c r="AE118" s="568"/>
      <c r="AF118" s="568"/>
      <c r="AG118" s="3200"/>
      <c r="AH118" s="3200"/>
      <c r="AI118" s="3200"/>
      <c r="AJ118" s="3200"/>
      <c r="AK118" s="3200"/>
      <c r="AL118" s="3200"/>
      <c r="AM118" s="568"/>
      <c r="AN118" s="568"/>
      <c r="AO118" s="568"/>
      <c r="AP118" s="568"/>
      <c r="AQ118" s="568"/>
      <c r="AR118" s="568"/>
      <c r="AS118" s="3200"/>
      <c r="AT118" s="3200"/>
      <c r="AU118" s="3200"/>
      <c r="AV118" s="3200"/>
      <c r="AW118" s="3200"/>
      <c r="AX118" s="3200"/>
      <c r="AY118" s="568"/>
      <c r="AZ118" s="568"/>
      <c r="BA118" s="568"/>
      <c r="BB118" s="568"/>
      <c r="BC118" s="568"/>
      <c r="BD118" s="568"/>
      <c r="BE118" s="3200"/>
      <c r="BF118" s="3200"/>
      <c r="BG118" s="3200"/>
      <c r="BH118" s="3200"/>
      <c r="BI118" s="3200"/>
      <c r="BJ118" s="3200"/>
      <c r="BK118" s="568"/>
      <c r="BL118" s="568"/>
      <c r="BM118" s="568"/>
      <c r="BN118" s="568"/>
      <c r="BO118" s="568"/>
      <c r="BP118" s="568"/>
      <c r="BQ118" s="3200"/>
      <c r="BR118" s="3200"/>
      <c r="BS118" s="3200"/>
      <c r="BT118" s="3200"/>
      <c r="BU118" s="3200"/>
      <c r="BV118" s="3200"/>
      <c r="BW118" s="568"/>
      <c r="BX118" s="568"/>
      <c r="BY118" s="568"/>
      <c r="BZ118" s="568"/>
      <c r="CA118" s="568"/>
      <c r="CB118" s="568"/>
      <c r="CC118" s="3200"/>
      <c r="CD118" s="3200"/>
      <c r="CE118" s="3200"/>
      <c r="CF118" s="3200"/>
      <c r="CG118" s="3200"/>
      <c r="CH118" s="3200"/>
      <c r="CI118" s="568"/>
      <c r="CJ118" s="568"/>
      <c r="CK118" s="568"/>
      <c r="CL118" s="568"/>
      <c r="CM118" s="568"/>
      <c r="CN118" s="568"/>
      <c r="CO118" s="3200"/>
      <c r="CP118" s="3200"/>
      <c r="CQ118" s="3200"/>
      <c r="CR118" s="3200"/>
      <c r="CS118" s="3200"/>
      <c r="CT118" s="3200"/>
      <c r="CU118" s="568"/>
      <c r="CV118" s="568"/>
      <c r="CW118" s="568"/>
      <c r="CX118" s="568"/>
      <c r="CY118" s="568"/>
      <c r="CZ118" s="568"/>
      <c r="DA118" s="3200"/>
      <c r="DB118" s="3200"/>
      <c r="DC118" s="3200"/>
      <c r="DD118" s="3200"/>
      <c r="DE118" s="3200"/>
      <c r="DF118" s="3200"/>
      <c r="DG118" s="3200"/>
      <c r="DH118" s="3200"/>
      <c r="DI118" s="3200"/>
    </row>
    <row r="119" spans="1:113" s="473" customFormat="1" x14ac:dyDescent="0.25">
      <c r="B119" s="564"/>
      <c r="C119" s="564"/>
      <c r="D119" s="564"/>
      <c r="E119" s="564"/>
      <c r="F119" s="564"/>
      <c r="G119" s="564"/>
      <c r="H119" s="564"/>
      <c r="I119" s="569"/>
      <c r="J119" s="569"/>
      <c r="K119" s="569"/>
      <c r="L119" s="569"/>
      <c r="M119" s="569"/>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c r="AJ119" s="569"/>
      <c r="AK119" s="569"/>
      <c r="AL119" s="569"/>
      <c r="AM119" s="569"/>
      <c r="AN119" s="569"/>
      <c r="AO119" s="569"/>
      <c r="AP119" s="569"/>
      <c r="AQ119" s="569"/>
      <c r="AR119" s="569"/>
      <c r="AS119" s="569"/>
      <c r="AT119" s="569"/>
      <c r="AU119" s="569"/>
      <c r="AV119" s="569"/>
      <c r="AW119" s="569"/>
      <c r="AX119" s="569"/>
      <c r="AY119" s="569"/>
      <c r="AZ119" s="569"/>
      <c r="BA119" s="569"/>
      <c r="BB119" s="569"/>
      <c r="BC119" s="569"/>
      <c r="BD119" s="569"/>
      <c r="BE119" s="569"/>
      <c r="BF119" s="569"/>
      <c r="BG119" s="569"/>
      <c r="BH119" s="569"/>
      <c r="BI119" s="569"/>
      <c r="BJ119" s="569"/>
      <c r="BK119" s="569"/>
      <c r="BL119" s="569"/>
      <c r="BM119" s="569"/>
      <c r="BN119" s="569"/>
      <c r="BO119" s="569"/>
      <c r="BP119" s="569"/>
      <c r="BQ119" s="569"/>
      <c r="BR119" s="569"/>
      <c r="BS119" s="569"/>
      <c r="BT119" s="569"/>
      <c r="BU119" s="569"/>
      <c r="BV119" s="569"/>
      <c r="BW119" s="569"/>
      <c r="BX119" s="569"/>
      <c r="BY119" s="569"/>
      <c r="BZ119" s="569"/>
      <c r="CA119" s="569"/>
      <c r="CB119" s="569"/>
      <c r="CC119" s="569"/>
      <c r="CD119" s="569"/>
      <c r="CE119" s="569"/>
      <c r="CF119" s="569"/>
      <c r="CG119" s="569"/>
      <c r="CH119" s="569"/>
      <c r="CI119" s="569"/>
      <c r="CJ119" s="569"/>
      <c r="CK119" s="569"/>
      <c r="CL119" s="569"/>
      <c r="CM119" s="569"/>
      <c r="CN119" s="569"/>
      <c r="CO119" s="569"/>
      <c r="CP119" s="569"/>
      <c r="CQ119" s="569"/>
      <c r="CR119" s="569"/>
      <c r="CS119" s="569"/>
      <c r="CT119" s="569"/>
      <c r="CU119" s="569"/>
      <c r="CV119" s="569"/>
      <c r="CW119" s="569"/>
      <c r="CX119" s="569"/>
      <c r="CY119" s="569"/>
      <c r="CZ119" s="569"/>
      <c r="DA119" s="569"/>
      <c r="DB119" s="569"/>
      <c r="DC119" s="569"/>
      <c r="DD119" s="569"/>
      <c r="DE119" s="569"/>
      <c r="DF119" s="569"/>
      <c r="DG119" s="569"/>
      <c r="DH119" s="569"/>
      <c r="DI119" s="569"/>
    </row>
    <row r="120" spans="1:113" s="473" customFormat="1" x14ac:dyDescent="0.25">
      <c r="B120" s="564"/>
      <c r="C120" s="564"/>
      <c r="D120" s="3199"/>
      <c r="E120" s="3199"/>
      <c r="F120" s="3199"/>
      <c r="G120" s="3199"/>
      <c r="H120" s="3199"/>
      <c r="I120" s="3199"/>
      <c r="J120" s="3199"/>
      <c r="K120" s="3199"/>
      <c r="L120" s="3199"/>
      <c r="M120" s="3199"/>
      <c r="N120" s="3199"/>
      <c r="O120" s="3199"/>
      <c r="P120" s="3199"/>
      <c r="Q120" s="3199"/>
      <c r="R120" s="3199"/>
      <c r="S120" s="3199"/>
      <c r="T120" s="3199"/>
      <c r="U120" s="3199"/>
      <c r="V120" s="3199"/>
      <c r="W120" s="3199"/>
      <c r="X120" s="3199"/>
      <c r="Y120" s="3199"/>
      <c r="Z120" s="3199"/>
      <c r="AA120" s="3199"/>
      <c r="AB120" s="3199"/>
      <c r="AC120" s="3199"/>
      <c r="AD120" s="3199"/>
      <c r="AE120" s="3199"/>
      <c r="AF120" s="3199"/>
      <c r="AG120" s="3199"/>
      <c r="AH120" s="3199"/>
      <c r="AI120" s="3199"/>
      <c r="AJ120" s="3199"/>
      <c r="AK120" s="3199"/>
      <c r="AL120" s="3199"/>
      <c r="AM120" s="3199"/>
      <c r="AN120" s="3199"/>
      <c r="AO120" s="3199"/>
      <c r="AP120" s="3199"/>
      <c r="AQ120" s="3199"/>
      <c r="AR120" s="3199"/>
      <c r="AS120" s="3199"/>
      <c r="AT120" s="3199"/>
      <c r="AU120" s="3199"/>
      <c r="AV120" s="3199"/>
      <c r="AW120" s="3199"/>
      <c r="AX120" s="3199"/>
      <c r="AY120" s="3199"/>
      <c r="AZ120" s="3199"/>
      <c r="BA120" s="3199"/>
      <c r="BB120" s="3199"/>
      <c r="BC120" s="3199"/>
      <c r="BD120" s="3199"/>
      <c r="BE120" s="3199"/>
      <c r="BF120" s="3199"/>
      <c r="BG120" s="3199"/>
      <c r="BH120" s="3199"/>
      <c r="BI120" s="3199"/>
      <c r="BJ120" s="3199"/>
      <c r="BK120" s="3199"/>
      <c r="BL120" s="3199"/>
      <c r="BM120" s="3199"/>
      <c r="BN120" s="3199"/>
      <c r="BO120" s="3199"/>
      <c r="BP120" s="3199"/>
      <c r="BQ120" s="3199"/>
      <c r="BR120" s="3199"/>
      <c r="BS120" s="3199"/>
      <c r="BT120" s="3199"/>
      <c r="BU120" s="3199"/>
      <c r="BV120" s="3199"/>
      <c r="BW120" s="3199"/>
      <c r="BX120" s="3199"/>
      <c r="BY120" s="3199"/>
      <c r="BZ120" s="3199"/>
      <c r="CA120" s="3199"/>
      <c r="CB120" s="3199"/>
      <c r="CC120" s="3199"/>
      <c r="CD120" s="3199"/>
      <c r="CE120" s="3199"/>
      <c r="CF120" s="3199"/>
      <c r="CG120" s="3199"/>
      <c r="CH120" s="3199"/>
      <c r="CI120" s="3199"/>
      <c r="CJ120" s="3199"/>
      <c r="CK120" s="3199"/>
      <c r="CL120" s="3199"/>
      <c r="CM120" s="3199"/>
      <c r="CN120" s="3199"/>
      <c r="CO120" s="3199"/>
      <c r="CP120" s="3199"/>
      <c r="CQ120" s="3199"/>
      <c r="CR120" s="3199"/>
      <c r="CS120" s="3199"/>
      <c r="CT120" s="3199"/>
      <c r="CU120" s="3199"/>
      <c r="CV120" s="3199"/>
      <c r="CW120" s="3199"/>
      <c r="CX120" s="3199"/>
      <c r="CY120" s="3199"/>
      <c r="CZ120" s="3199"/>
      <c r="DA120" s="3199"/>
      <c r="DB120" s="3199"/>
      <c r="DC120" s="3199"/>
      <c r="DD120" s="3199"/>
      <c r="DE120" s="3199"/>
      <c r="DF120" s="3199"/>
      <c r="DG120" s="3199"/>
      <c r="DH120" s="3199"/>
      <c r="DI120" s="3199"/>
    </row>
    <row r="121" spans="1:113" s="473" customFormat="1" x14ac:dyDescent="0.25">
      <c r="A121" s="570"/>
      <c r="B121" s="524"/>
      <c r="C121" s="3192"/>
      <c r="D121" s="3192"/>
      <c r="E121" s="3192"/>
      <c r="F121" s="3192"/>
      <c r="G121" s="3192"/>
      <c r="H121" s="3192"/>
      <c r="I121" s="3192"/>
      <c r="J121" s="3192"/>
      <c r="K121" s="3192"/>
      <c r="L121" s="3192"/>
      <c r="M121" s="3192"/>
      <c r="N121" s="3192"/>
      <c r="O121" s="3191"/>
      <c r="P121" s="3191"/>
      <c r="Q121" s="3191"/>
      <c r="R121" s="3191"/>
      <c r="S121" s="3191"/>
      <c r="T121" s="3191"/>
      <c r="U121" s="3191"/>
      <c r="V121" s="3191"/>
      <c r="W121" s="3191"/>
      <c r="X121" s="3191"/>
      <c r="Y121" s="3191"/>
      <c r="Z121" s="3191"/>
      <c r="AA121" s="3191"/>
      <c r="AB121" s="3191"/>
      <c r="AC121" s="3191"/>
      <c r="AD121" s="3191"/>
      <c r="AE121" s="3191"/>
      <c r="AF121" s="3191"/>
      <c r="AG121" s="3191"/>
      <c r="AH121" s="3191"/>
      <c r="AI121" s="3191"/>
      <c r="AJ121" s="3191"/>
      <c r="AK121" s="3191"/>
      <c r="AL121" s="3191"/>
      <c r="AM121" s="3191"/>
      <c r="AN121" s="3191"/>
      <c r="AO121" s="3191"/>
      <c r="AP121" s="3191"/>
      <c r="AQ121" s="3191"/>
      <c r="AR121" s="3191"/>
      <c r="AS121" s="3191"/>
      <c r="AT121" s="3191"/>
      <c r="AU121" s="3191"/>
      <c r="AV121" s="3191"/>
      <c r="AW121" s="3191"/>
      <c r="AX121" s="3191"/>
      <c r="AY121" s="3191"/>
      <c r="AZ121" s="3191"/>
      <c r="BA121" s="3191"/>
      <c r="BB121" s="3191"/>
      <c r="BC121" s="3191"/>
      <c r="BD121" s="3191"/>
      <c r="BE121" s="3191"/>
      <c r="BF121" s="3191"/>
      <c r="BG121" s="3191"/>
      <c r="BH121" s="3191"/>
      <c r="BI121" s="3191"/>
      <c r="BJ121" s="3191"/>
      <c r="BK121" s="3191"/>
      <c r="BL121" s="3191"/>
      <c r="BM121" s="3191"/>
      <c r="BN121" s="3191"/>
      <c r="BO121" s="3191"/>
      <c r="BP121" s="3191"/>
      <c r="BQ121" s="3191"/>
      <c r="BR121" s="3191"/>
      <c r="BS121" s="3191"/>
      <c r="BT121" s="3191"/>
      <c r="BU121" s="3191"/>
      <c r="BV121" s="3191"/>
      <c r="BW121" s="3191"/>
      <c r="BX121" s="3191"/>
      <c r="BY121" s="3191"/>
      <c r="BZ121" s="3191"/>
      <c r="CA121" s="3191"/>
      <c r="CB121" s="3191"/>
      <c r="CC121" s="3191"/>
      <c r="CD121" s="3191"/>
      <c r="CE121" s="3191"/>
      <c r="CF121" s="3191"/>
      <c r="CG121" s="3191"/>
      <c r="CH121" s="3191"/>
      <c r="CI121" s="3191"/>
      <c r="CJ121" s="3191"/>
      <c r="CK121" s="3191"/>
      <c r="CL121" s="3191"/>
      <c r="CM121" s="3191"/>
      <c r="CN121" s="3191"/>
      <c r="CO121" s="3191"/>
      <c r="CP121" s="3191"/>
      <c r="CQ121" s="3191"/>
      <c r="CR121" s="3191"/>
      <c r="CS121" s="3191"/>
      <c r="CT121" s="3191"/>
      <c r="CU121" s="3191"/>
      <c r="CV121" s="3191"/>
      <c r="CW121" s="3191"/>
      <c r="CX121" s="3191"/>
      <c r="CY121" s="3191"/>
      <c r="CZ121" s="3191"/>
      <c r="DA121" s="3191"/>
      <c r="DB121" s="3191"/>
      <c r="DC121" s="3191"/>
      <c r="DD121" s="3191"/>
      <c r="DE121" s="3191"/>
      <c r="DF121" s="3191"/>
      <c r="DG121" s="3191"/>
      <c r="DH121" s="3191"/>
      <c r="DI121" s="3191"/>
    </row>
    <row r="122" spans="1:113" s="473" customFormat="1" x14ac:dyDescent="0.25">
      <c r="A122" s="571"/>
      <c r="B122" s="524"/>
      <c r="C122" s="3192"/>
      <c r="D122" s="3192"/>
      <c r="E122" s="3192"/>
      <c r="F122" s="3192"/>
      <c r="G122" s="3192"/>
      <c r="H122" s="3192"/>
      <c r="I122" s="3192"/>
      <c r="J122" s="3192"/>
      <c r="K122" s="3192"/>
      <c r="L122" s="3192"/>
      <c r="M122" s="3192"/>
      <c r="N122" s="3192"/>
      <c r="O122" s="3191"/>
      <c r="P122" s="3191"/>
      <c r="Q122" s="3191"/>
      <c r="R122" s="3191"/>
      <c r="S122" s="3191"/>
      <c r="T122" s="3191"/>
      <c r="U122" s="3191"/>
      <c r="V122" s="3191"/>
      <c r="W122" s="3191"/>
      <c r="X122" s="3191"/>
      <c r="Y122" s="3191"/>
      <c r="Z122" s="3191"/>
      <c r="AA122" s="3191"/>
      <c r="AB122" s="3191"/>
      <c r="AC122" s="3191"/>
      <c r="AD122" s="3191"/>
      <c r="AE122" s="3191"/>
      <c r="AF122" s="3191"/>
      <c r="AG122" s="3191"/>
      <c r="AH122" s="3191"/>
      <c r="AI122" s="3191"/>
      <c r="AJ122" s="3191"/>
      <c r="AK122" s="3191"/>
      <c r="AL122" s="3191"/>
      <c r="AM122" s="3191"/>
      <c r="AN122" s="3191"/>
      <c r="AO122" s="3191"/>
      <c r="AP122" s="3191"/>
      <c r="AQ122" s="3191"/>
      <c r="AR122" s="3191"/>
      <c r="AS122" s="3191"/>
      <c r="AT122" s="3191"/>
      <c r="AU122" s="3191"/>
      <c r="AV122" s="3191"/>
      <c r="AW122" s="3191"/>
      <c r="AX122" s="3191"/>
      <c r="AY122" s="3191"/>
      <c r="AZ122" s="3191"/>
      <c r="BA122" s="3191"/>
      <c r="BB122" s="3191"/>
      <c r="BC122" s="3191"/>
      <c r="BD122" s="3191"/>
      <c r="BE122" s="3191"/>
      <c r="BF122" s="3191"/>
      <c r="BG122" s="3191"/>
      <c r="BH122" s="3191"/>
      <c r="BI122" s="3191"/>
      <c r="BJ122" s="3191"/>
      <c r="BK122" s="3191"/>
      <c r="BL122" s="3191"/>
      <c r="BM122" s="3191"/>
      <c r="BN122" s="3191"/>
      <c r="BO122" s="3191"/>
      <c r="BP122" s="3191"/>
      <c r="BQ122" s="3191"/>
      <c r="BR122" s="3191"/>
      <c r="BS122" s="3191"/>
      <c r="BT122" s="3191"/>
      <c r="BU122" s="3191"/>
      <c r="BV122" s="3191"/>
      <c r="BW122" s="3191"/>
      <c r="BX122" s="3191"/>
      <c r="BY122" s="3191"/>
      <c r="BZ122" s="3191"/>
      <c r="CA122" s="3191"/>
      <c r="CB122" s="3191"/>
      <c r="CC122" s="3191"/>
      <c r="CD122" s="3191"/>
      <c r="CE122" s="3191"/>
      <c r="CF122" s="3191"/>
      <c r="CG122" s="3191"/>
      <c r="CH122" s="3191"/>
      <c r="CI122" s="3191"/>
      <c r="CJ122" s="3191"/>
      <c r="CK122" s="3191"/>
      <c r="CL122" s="3191"/>
      <c r="CM122" s="3191"/>
      <c r="CN122" s="3191"/>
      <c r="CO122" s="3191"/>
      <c r="CP122" s="3191"/>
      <c r="CQ122" s="3191"/>
      <c r="CR122" s="3191"/>
      <c r="CS122" s="3191"/>
      <c r="CT122" s="3191"/>
      <c r="CU122" s="3191"/>
      <c r="CV122" s="3191"/>
      <c r="CW122" s="3191"/>
      <c r="CX122" s="3191"/>
      <c r="CY122" s="3191"/>
      <c r="CZ122" s="3191"/>
      <c r="DA122" s="3191"/>
      <c r="DB122" s="3191"/>
      <c r="DC122" s="3191"/>
      <c r="DD122" s="3191"/>
      <c r="DE122" s="3191"/>
      <c r="DF122" s="3191"/>
      <c r="DG122" s="3191"/>
      <c r="DH122" s="3191"/>
      <c r="DI122" s="3191"/>
    </row>
    <row r="123" spans="1:113" x14ac:dyDescent="0.25">
      <c r="I123" s="549"/>
      <c r="J123" s="549"/>
      <c r="K123" s="549"/>
      <c r="L123" s="549"/>
      <c r="M123" s="549"/>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c r="CM123" s="549"/>
      <c r="CN123" s="549"/>
      <c r="CO123" s="549"/>
      <c r="CP123" s="549"/>
      <c r="CQ123" s="549"/>
      <c r="CR123" s="549"/>
      <c r="CS123" s="549"/>
      <c r="CT123" s="549"/>
      <c r="CU123" s="549"/>
      <c r="CV123" s="549"/>
      <c r="CW123" s="549"/>
      <c r="CX123" s="549"/>
      <c r="CY123" s="549"/>
      <c r="CZ123" s="549"/>
      <c r="DA123" s="549"/>
      <c r="DB123" s="549"/>
      <c r="DC123" s="549"/>
      <c r="DD123" s="549"/>
      <c r="DE123" s="549"/>
      <c r="DF123" s="549"/>
      <c r="DG123" s="549"/>
      <c r="DH123" s="549"/>
      <c r="DI123" s="549"/>
    </row>
    <row r="125" spans="1:113" s="870" customFormat="1" ht="15" customHeight="1" x14ac:dyDescent="0.25">
      <c r="B125" s="2925" t="s">
        <v>939</v>
      </c>
      <c r="C125" s="2926"/>
      <c r="D125" s="2926"/>
      <c r="E125" s="2926"/>
      <c r="F125" s="2926"/>
      <c r="G125" s="2926"/>
      <c r="H125" s="2926"/>
      <c r="I125" s="2926"/>
      <c r="J125" s="2926"/>
      <c r="K125" s="2926"/>
      <c r="L125" s="2926"/>
      <c r="M125" s="2926"/>
      <c r="N125" s="2926"/>
      <c r="O125" s="2926"/>
      <c r="P125" s="2926"/>
      <c r="Q125" s="2926"/>
      <c r="R125" s="2926"/>
      <c r="S125" s="2926"/>
      <c r="T125" s="2926"/>
      <c r="U125" s="2926"/>
      <c r="V125" s="2926"/>
      <c r="W125" s="2926"/>
      <c r="X125" s="2926"/>
      <c r="Y125" s="2926"/>
      <c r="Z125" s="2926"/>
      <c r="AA125" s="2926"/>
      <c r="AB125" s="2926"/>
      <c r="AC125" s="2926"/>
      <c r="AD125" s="2926"/>
      <c r="AE125" s="2926"/>
      <c r="AF125" s="2926"/>
      <c r="AG125" s="2926"/>
      <c r="AH125" s="2926"/>
      <c r="AI125" s="2926"/>
      <c r="AJ125" s="2926"/>
      <c r="AK125" s="2926"/>
      <c r="AL125" s="2926"/>
      <c r="AM125" s="2926"/>
      <c r="AN125" s="2926"/>
      <c r="AO125" s="2926"/>
      <c r="AP125" s="2926"/>
      <c r="AQ125" s="2926"/>
      <c r="AR125" s="2926"/>
      <c r="AS125" s="2926"/>
      <c r="AT125" s="2926"/>
      <c r="AU125" s="2926"/>
      <c r="AV125" s="2926"/>
      <c r="AW125" s="2926"/>
      <c r="AX125" s="2926"/>
      <c r="AY125" s="2926"/>
      <c r="AZ125" s="2926"/>
      <c r="BA125" s="2926"/>
      <c r="BB125" s="2926"/>
      <c r="BC125" s="2926"/>
      <c r="BD125" s="2926"/>
      <c r="BE125" s="2926"/>
      <c r="BF125" s="2926"/>
      <c r="BG125" s="2926"/>
      <c r="BH125" s="2926"/>
      <c r="BI125" s="2926"/>
      <c r="BJ125" s="2926"/>
      <c r="BK125" s="2926"/>
      <c r="BL125" s="2926"/>
      <c r="BM125" s="2926"/>
      <c r="BN125" s="2926"/>
      <c r="BO125" s="2926"/>
      <c r="BP125" s="2926"/>
      <c r="BQ125" s="2926"/>
      <c r="BR125" s="2926"/>
      <c r="BS125" s="2926"/>
      <c r="BT125" s="2926"/>
      <c r="BU125" s="2926"/>
      <c r="BV125" s="2926"/>
      <c r="BW125" s="2926"/>
      <c r="BX125" s="2926"/>
      <c r="BY125" s="2926"/>
      <c r="BZ125" s="2926"/>
      <c r="CA125" s="2926"/>
      <c r="CB125" s="2926"/>
      <c r="CC125" s="2926"/>
      <c r="CD125" s="2926"/>
      <c r="CE125" s="2926"/>
      <c r="CF125" s="2926"/>
      <c r="CG125" s="2926"/>
      <c r="CH125" s="2927"/>
      <c r="CI125" s="2916" t="s">
        <v>926</v>
      </c>
      <c r="CJ125" s="2916"/>
      <c r="CK125" s="2916"/>
      <c r="CL125" s="2916"/>
      <c r="CM125" s="2916"/>
      <c r="CN125" s="2916"/>
      <c r="CO125" s="2916"/>
      <c r="CP125" s="2916"/>
      <c r="CQ125" s="2916"/>
      <c r="CR125" s="2916"/>
      <c r="CS125" s="2916"/>
      <c r="CT125" s="2916"/>
      <c r="CU125" s="2916" t="s">
        <v>893</v>
      </c>
      <c r="CV125" s="2916"/>
      <c r="CW125" s="2916"/>
      <c r="CX125" s="2916"/>
      <c r="CY125" s="2916"/>
      <c r="CZ125" s="2916"/>
      <c r="DA125" s="2916"/>
      <c r="DB125" s="2916"/>
      <c r="DC125" s="2916"/>
      <c r="DD125" s="2916"/>
      <c r="DE125" s="2916"/>
      <c r="DF125" s="2916"/>
    </row>
    <row r="126" spans="1:113" s="870" customFormat="1" ht="15" customHeight="1" x14ac:dyDescent="0.25">
      <c r="B126" s="3183" t="s">
        <v>953</v>
      </c>
      <c r="C126" s="3184"/>
      <c r="D126" s="3184"/>
      <c r="E126" s="3184"/>
      <c r="F126" s="3184"/>
      <c r="G126" s="3184"/>
      <c r="H126" s="3184"/>
      <c r="I126" s="3184"/>
      <c r="J126" s="3184"/>
      <c r="K126" s="3184"/>
      <c r="L126" s="3184"/>
      <c r="M126" s="3184"/>
      <c r="N126" s="3184"/>
      <c r="O126" s="3184"/>
      <c r="P126" s="3184"/>
      <c r="Q126" s="3184"/>
      <c r="R126" s="3184"/>
      <c r="S126" s="3184"/>
      <c r="T126" s="3184"/>
      <c r="U126" s="3184"/>
      <c r="V126" s="3184"/>
      <c r="W126" s="3184"/>
      <c r="X126" s="3184"/>
      <c r="Y126" s="3184"/>
      <c r="Z126" s="3184"/>
      <c r="AA126" s="3184"/>
      <c r="AB126" s="3184"/>
      <c r="AC126" s="3184"/>
      <c r="AD126" s="3184"/>
      <c r="AE126" s="3184"/>
      <c r="AF126" s="3184"/>
      <c r="AG126" s="3184"/>
      <c r="AH126" s="3184"/>
      <c r="AI126" s="3184"/>
      <c r="AJ126" s="3184"/>
      <c r="AK126" s="3184"/>
      <c r="AL126" s="3184"/>
      <c r="AM126" s="3184"/>
      <c r="AN126" s="3184"/>
      <c r="AO126" s="3184"/>
      <c r="AP126" s="3184"/>
      <c r="AQ126" s="3184"/>
      <c r="AR126" s="3184"/>
      <c r="AS126" s="3184"/>
      <c r="AT126" s="3184"/>
      <c r="AU126" s="3184"/>
      <c r="AV126" s="3184"/>
      <c r="AW126" s="3184"/>
      <c r="AX126" s="3184"/>
      <c r="AY126" s="3184"/>
      <c r="AZ126" s="3184"/>
      <c r="BA126" s="3184"/>
      <c r="BB126" s="3184"/>
      <c r="BC126" s="3184"/>
      <c r="BD126" s="3184"/>
      <c r="BE126" s="3184"/>
      <c r="BF126" s="3184"/>
      <c r="BG126" s="3184"/>
      <c r="BH126" s="3184"/>
      <c r="BI126" s="3184"/>
      <c r="BJ126" s="3184"/>
      <c r="BK126" s="3184"/>
      <c r="BL126" s="3184"/>
      <c r="BM126" s="3184"/>
      <c r="BN126" s="3184"/>
      <c r="BO126" s="3184"/>
      <c r="BP126" s="3184"/>
      <c r="BQ126" s="3184"/>
      <c r="BR126" s="3184"/>
      <c r="BS126" s="3184"/>
      <c r="BT126" s="3184"/>
      <c r="BU126" s="3184"/>
      <c r="BV126" s="3184"/>
      <c r="BW126" s="3184"/>
      <c r="BX126" s="3184"/>
      <c r="BY126" s="3184"/>
      <c r="BZ126" s="3184"/>
      <c r="CA126" s="3184"/>
      <c r="CB126" s="3184"/>
      <c r="CC126" s="3184"/>
      <c r="CD126" s="3184"/>
      <c r="CE126" s="3184"/>
      <c r="CF126" s="3184"/>
      <c r="CG126" s="3184"/>
      <c r="CH126" s="3185"/>
      <c r="CI126" s="3186">
        <v>306</v>
      </c>
      <c r="CJ126" s="3187">
        <v>1</v>
      </c>
      <c r="CK126" s="3188">
        <v>306</v>
      </c>
      <c r="CL126" s="3187">
        <v>1</v>
      </c>
      <c r="CM126" s="3188">
        <v>306</v>
      </c>
      <c r="CN126" s="3187">
        <v>1</v>
      </c>
      <c r="CO126" s="3188">
        <v>306</v>
      </c>
      <c r="CP126" s="3187">
        <v>1</v>
      </c>
      <c r="CQ126" s="3188">
        <v>306</v>
      </c>
      <c r="CR126" s="3187">
        <v>1</v>
      </c>
      <c r="CS126" s="3188">
        <v>306</v>
      </c>
      <c r="CT126" s="3189">
        <v>1</v>
      </c>
      <c r="CU126" s="3193">
        <v>1</v>
      </c>
      <c r="CV126" s="3194"/>
      <c r="CW126" s="3194"/>
      <c r="CX126" s="3194"/>
      <c r="CY126" s="3194"/>
      <c r="CZ126" s="3194"/>
      <c r="DA126" s="3194"/>
      <c r="DB126" s="3194"/>
      <c r="DC126" s="3194"/>
      <c r="DD126" s="3194"/>
      <c r="DE126" s="3194"/>
      <c r="DF126" s="3194"/>
    </row>
    <row r="127" spans="1:113" s="870" customFormat="1" ht="15" customHeight="1" x14ac:dyDescent="0.25">
      <c r="B127" s="3183" t="s">
        <v>3614</v>
      </c>
      <c r="C127" s="3184"/>
      <c r="D127" s="3184"/>
      <c r="E127" s="3184"/>
      <c r="F127" s="3184"/>
      <c r="G127" s="3184"/>
      <c r="H127" s="3184"/>
      <c r="I127" s="3184"/>
      <c r="J127" s="3184"/>
      <c r="K127" s="3184"/>
      <c r="L127" s="3184"/>
      <c r="M127" s="3184"/>
      <c r="N127" s="3184"/>
      <c r="O127" s="3184"/>
      <c r="P127" s="3184"/>
      <c r="Q127" s="3184"/>
      <c r="R127" s="3184"/>
      <c r="S127" s="3184"/>
      <c r="T127" s="3184"/>
      <c r="U127" s="3184"/>
      <c r="V127" s="3184"/>
      <c r="W127" s="3184"/>
      <c r="X127" s="3184"/>
      <c r="Y127" s="3184"/>
      <c r="Z127" s="3184"/>
      <c r="AA127" s="3184"/>
      <c r="AB127" s="3184"/>
      <c r="AC127" s="3184"/>
      <c r="AD127" s="3184"/>
      <c r="AE127" s="3184"/>
      <c r="AF127" s="3184"/>
      <c r="AG127" s="3184"/>
      <c r="AH127" s="3184"/>
      <c r="AI127" s="3184"/>
      <c r="AJ127" s="3184"/>
      <c r="AK127" s="3184"/>
      <c r="AL127" s="3184"/>
      <c r="AM127" s="3184"/>
      <c r="AN127" s="3184"/>
      <c r="AO127" s="3184"/>
      <c r="AP127" s="3184"/>
      <c r="AQ127" s="3184"/>
      <c r="AR127" s="3184"/>
      <c r="AS127" s="3184"/>
      <c r="AT127" s="3184"/>
      <c r="AU127" s="3184"/>
      <c r="AV127" s="3184"/>
      <c r="AW127" s="3184"/>
      <c r="AX127" s="3184"/>
      <c r="AY127" s="3184"/>
      <c r="AZ127" s="3184"/>
      <c r="BA127" s="3184"/>
      <c r="BB127" s="3184"/>
      <c r="BC127" s="3184"/>
      <c r="BD127" s="3184"/>
      <c r="BE127" s="3184"/>
      <c r="BF127" s="3184"/>
      <c r="BG127" s="3184"/>
      <c r="BH127" s="3184"/>
      <c r="BI127" s="3184"/>
      <c r="BJ127" s="3184"/>
      <c r="BK127" s="3184"/>
      <c r="BL127" s="3184"/>
      <c r="BM127" s="3184"/>
      <c r="BN127" s="3184"/>
      <c r="BO127" s="3184"/>
      <c r="BP127" s="3184"/>
      <c r="BQ127" s="3184"/>
      <c r="BR127" s="3184"/>
      <c r="BS127" s="3184"/>
      <c r="BT127" s="3184"/>
      <c r="BU127" s="3184"/>
      <c r="BV127" s="3184"/>
      <c r="BW127" s="3184"/>
      <c r="BX127" s="3184"/>
      <c r="BY127" s="3184"/>
      <c r="BZ127" s="3184"/>
      <c r="CA127" s="3184"/>
      <c r="CB127" s="3184"/>
      <c r="CC127" s="3184"/>
      <c r="CD127" s="3184"/>
      <c r="CE127" s="3184"/>
      <c r="CF127" s="3184"/>
      <c r="CG127" s="3184"/>
      <c r="CH127" s="3185"/>
      <c r="CI127" s="3186">
        <v>9</v>
      </c>
      <c r="CJ127" s="3187">
        <v>0.15359477124183007</v>
      </c>
      <c r="CK127" s="3188">
        <v>47</v>
      </c>
      <c r="CL127" s="3187">
        <v>0.15359477124183007</v>
      </c>
      <c r="CM127" s="3188">
        <v>47</v>
      </c>
      <c r="CN127" s="3187">
        <v>0.15359477124183007</v>
      </c>
      <c r="CO127" s="3188">
        <v>47</v>
      </c>
      <c r="CP127" s="3187">
        <v>0.15359477124183007</v>
      </c>
      <c r="CQ127" s="3188">
        <v>47</v>
      </c>
      <c r="CR127" s="3187">
        <v>0.15359477124183007</v>
      </c>
      <c r="CS127" s="3188">
        <v>47</v>
      </c>
      <c r="CT127" s="3189">
        <v>0.15359477124183007</v>
      </c>
      <c r="CU127" s="3190">
        <f>CI127/$CI$126</f>
        <v>2.9411764705882353E-2</v>
      </c>
      <c r="CV127" s="3190"/>
      <c r="CW127" s="3190"/>
      <c r="CX127" s="3190"/>
      <c r="CY127" s="3190"/>
      <c r="CZ127" s="3190"/>
      <c r="DA127" s="3190"/>
      <c r="DB127" s="3190"/>
      <c r="DC127" s="3190"/>
      <c r="DD127" s="3190"/>
      <c r="DE127" s="3190"/>
      <c r="DF127" s="3190"/>
    </row>
    <row r="128" spans="1:113" s="870" customFormat="1" ht="15" customHeight="1" x14ac:dyDescent="0.25">
      <c r="B128" s="3177" t="s">
        <v>3575</v>
      </c>
      <c r="C128" s="3178"/>
      <c r="D128" s="3178"/>
      <c r="E128" s="3178"/>
      <c r="F128" s="3178"/>
      <c r="G128" s="3178"/>
      <c r="H128" s="3178"/>
      <c r="I128" s="3178"/>
      <c r="J128" s="3178"/>
      <c r="K128" s="3178"/>
      <c r="L128" s="3178"/>
      <c r="M128" s="3178"/>
      <c r="N128" s="3178"/>
      <c r="O128" s="3178"/>
      <c r="P128" s="3178"/>
      <c r="Q128" s="3178"/>
      <c r="R128" s="3178"/>
      <c r="S128" s="3178"/>
      <c r="T128" s="3178"/>
      <c r="U128" s="3178"/>
      <c r="V128" s="3178"/>
      <c r="W128" s="3178"/>
      <c r="X128" s="3178"/>
      <c r="Y128" s="3178"/>
      <c r="Z128" s="3178"/>
      <c r="AA128" s="3178"/>
      <c r="AB128" s="3178"/>
      <c r="AC128" s="3178"/>
      <c r="AD128" s="3178"/>
      <c r="AE128" s="3178"/>
      <c r="AF128" s="3178"/>
      <c r="AG128" s="3178"/>
      <c r="AH128" s="3178"/>
      <c r="AI128" s="3178"/>
      <c r="AJ128" s="3178"/>
      <c r="AK128" s="3178"/>
      <c r="AL128" s="3178"/>
      <c r="AM128" s="3178"/>
      <c r="AN128" s="3178"/>
      <c r="AO128" s="3178"/>
      <c r="AP128" s="3178"/>
      <c r="AQ128" s="3178"/>
      <c r="AR128" s="3178"/>
      <c r="AS128" s="3178"/>
      <c r="AT128" s="3178"/>
      <c r="AU128" s="3178"/>
      <c r="AV128" s="3178"/>
      <c r="AW128" s="3178"/>
      <c r="AX128" s="3178"/>
      <c r="AY128" s="3178"/>
      <c r="AZ128" s="3178"/>
      <c r="BA128" s="3178"/>
      <c r="BB128" s="3178"/>
      <c r="BC128" s="3178"/>
      <c r="BD128" s="3178"/>
      <c r="BE128" s="3178"/>
      <c r="BF128" s="3178"/>
      <c r="BG128" s="3178"/>
      <c r="BH128" s="3178"/>
      <c r="BI128" s="3178"/>
      <c r="BJ128" s="3178"/>
      <c r="BK128" s="3178"/>
      <c r="BL128" s="3178"/>
      <c r="BM128" s="3178"/>
      <c r="BN128" s="3178"/>
      <c r="BO128" s="3178"/>
      <c r="BP128" s="3178"/>
      <c r="BQ128" s="3178"/>
      <c r="BR128" s="3178"/>
      <c r="BS128" s="3178"/>
      <c r="BT128" s="3178"/>
      <c r="BU128" s="3178"/>
      <c r="BV128" s="3178"/>
      <c r="BW128" s="3178"/>
      <c r="BX128" s="3178"/>
      <c r="BY128" s="3178"/>
      <c r="BZ128" s="3178"/>
      <c r="CA128" s="3178"/>
      <c r="CB128" s="3178"/>
      <c r="CC128" s="3178"/>
      <c r="CD128" s="3178"/>
      <c r="CE128" s="3178"/>
      <c r="CF128" s="3178"/>
      <c r="CG128" s="3178"/>
      <c r="CH128" s="3179"/>
      <c r="CI128" s="3186">
        <v>259</v>
      </c>
      <c r="CJ128" s="3187">
        <v>0.84640522875816993</v>
      </c>
      <c r="CK128" s="3188">
        <v>259</v>
      </c>
      <c r="CL128" s="3187">
        <v>0.84640522875816993</v>
      </c>
      <c r="CM128" s="3188">
        <v>259</v>
      </c>
      <c r="CN128" s="3187">
        <v>0.84640522875816993</v>
      </c>
      <c r="CO128" s="3188">
        <v>259</v>
      </c>
      <c r="CP128" s="3187">
        <v>0.84640522875816993</v>
      </c>
      <c r="CQ128" s="3188">
        <v>259</v>
      </c>
      <c r="CR128" s="3187">
        <v>0.84640522875816993</v>
      </c>
      <c r="CS128" s="3188">
        <v>259</v>
      </c>
      <c r="CT128" s="3189">
        <v>0.84640522875816993</v>
      </c>
      <c r="CU128" s="3190">
        <f>CI128/$CI$126</f>
        <v>0.84640522875816993</v>
      </c>
      <c r="CV128" s="3190"/>
      <c r="CW128" s="3190"/>
      <c r="CX128" s="3190"/>
      <c r="CY128" s="3190"/>
      <c r="CZ128" s="3190"/>
      <c r="DA128" s="3190"/>
      <c r="DB128" s="3190"/>
      <c r="DC128" s="3190"/>
      <c r="DD128" s="3190"/>
      <c r="DE128" s="3190"/>
      <c r="DF128" s="3190"/>
    </row>
    <row r="129" spans="2:110" x14ac:dyDescent="0.25">
      <c r="B129" s="835"/>
      <c r="C129" s="835"/>
      <c r="D129" s="835"/>
      <c r="E129" s="835"/>
      <c r="F129" s="835"/>
      <c r="G129" s="835"/>
      <c r="H129" s="835"/>
      <c r="I129" s="835"/>
      <c r="J129" s="835"/>
      <c r="K129" s="835"/>
      <c r="L129" s="835"/>
      <c r="M129" s="835"/>
      <c r="N129" s="835"/>
      <c r="O129" s="835"/>
      <c r="P129" s="835"/>
      <c r="Q129" s="835"/>
      <c r="R129" s="835"/>
      <c r="S129" s="835"/>
      <c r="T129" s="835"/>
      <c r="U129" s="835"/>
      <c r="V129" s="835"/>
      <c r="W129" s="835"/>
      <c r="X129" s="835"/>
      <c r="Y129" s="835"/>
      <c r="Z129" s="835"/>
      <c r="AA129" s="835"/>
      <c r="AB129" s="835"/>
      <c r="AC129" s="835"/>
      <c r="AD129" s="835"/>
      <c r="AE129" s="835"/>
      <c r="AF129" s="835"/>
      <c r="AG129" s="835"/>
      <c r="AH129" s="835"/>
      <c r="AI129" s="835"/>
      <c r="AJ129" s="835"/>
      <c r="AK129" s="835"/>
      <c r="AL129" s="835"/>
      <c r="AM129" s="835"/>
      <c r="AN129" s="835"/>
      <c r="AO129" s="835"/>
      <c r="AP129" s="835"/>
      <c r="AQ129" s="835"/>
      <c r="AR129" s="835"/>
      <c r="AS129" s="835"/>
      <c r="AT129" s="835"/>
      <c r="AU129" s="835"/>
      <c r="AV129" s="835"/>
      <c r="AW129" s="835"/>
      <c r="AX129" s="835"/>
      <c r="AY129" s="835"/>
      <c r="AZ129" s="835"/>
      <c r="BA129" s="835"/>
      <c r="BB129" s="835"/>
      <c r="BC129" s="835"/>
      <c r="BD129" s="835"/>
      <c r="BE129" s="835"/>
      <c r="BF129" s="835"/>
      <c r="BG129" s="835"/>
      <c r="BH129" s="835"/>
      <c r="BI129" s="835"/>
      <c r="BJ129" s="835"/>
      <c r="BK129" s="835"/>
      <c r="BL129" s="835"/>
      <c r="BM129" s="835"/>
      <c r="BN129" s="835"/>
      <c r="BO129" s="835"/>
      <c r="BP129" s="835"/>
      <c r="BQ129" s="835"/>
      <c r="BR129" s="835"/>
      <c r="BS129" s="835"/>
      <c r="BT129" s="835"/>
      <c r="BU129" s="835"/>
      <c r="BV129" s="835"/>
      <c r="BW129" s="835"/>
      <c r="BX129" s="835"/>
      <c r="BY129" s="835"/>
      <c r="BZ129" s="835"/>
      <c r="CA129" s="835"/>
      <c r="CB129" s="835"/>
      <c r="CC129" s="835"/>
      <c r="CD129" s="835"/>
      <c r="CE129" s="835"/>
      <c r="CF129" s="835"/>
      <c r="CG129" s="835"/>
      <c r="CH129" s="835"/>
      <c r="CI129" s="826"/>
      <c r="CJ129" s="826"/>
      <c r="CK129" s="826"/>
      <c r="CL129" s="826"/>
      <c r="CM129" s="826"/>
      <c r="CN129" s="826"/>
      <c r="CO129" s="826"/>
      <c r="CP129" s="826"/>
      <c r="CQ129" s="826"/>
      <c r="CR129" s="826"/>
      <c r="CS129" s="826"/>
      <c r="CT129" s="826"/>
      <c r="CU129" s="826"/>
      <c r="CV129" s="826"/>
      <c r="CW129" s="826"/>
      <c r="CX129" s="826"/>
      <c r="CY129" s="826"/>
      <c r="CZ129" s="826"/>
      <c r="DA129" s="826"/>
      <c r="DB129" s="826"/>
      <c r="DC129" s="826"/>
      <c r="DD129" s="826"/>
      <c r="DE129" s="826"/>
      <c r="DF129" s="826"/>
    </row>
    <row r="130" spans="2:110" x14ac:dyDescent="0.25">
      <c r="B130" s="826"/>
      <c r="C130" s="826"/>
      <c r="D130" s="826"/>
      <c r="E130" s="826"/>
      <c r="F130" s="826"/>
      <c r="G130" s="826"/>
      <c r="H130" s="826"/>
      <c r="I130" s="826"/>
      <c r="J130" s="826"/>
      <c r="K130" s="826"/>
      <c r="L130" s="826"/>
      <c r="M130" s="826"/>
      <c r="N130" s="826"/>
      <c r="O130" s="826"/>
      <c r="P130" s="826"/>
      <c r="Q130" s="826"/>
      <c r="R130" s="826"/>
      <c r="S130" s="826"/>
      <c r="T130" s="826"/>
      <c r="U130" s="826"/>
      <c r="V130" s="826"/>
      <c r="W130" s="826"/>
      <c r="X130" s="826"/>
      <c r="Y130" s="826"/>
      <c r="Z130" s="826"/>
      <c r="AA130" s="826"/>
      <c r="AB130" s="826"/>
      <c r="AC130" s="826"/>
      <c r="AD130" s="826"/>
      <c r="AE130" s="826"/>
      <c r="AF130" s="826"/>
      <c r="AG130" s="826"/>
      <c r="AH130" s="826"/>
      <c r="AI130" s="826"/>
      <c r="AJ130" s="826"/>
      <c r="AK130" s="826"/>
      <c r="AL130" s="826"/>
      <c r="AM130" s="826"/>
      <c r="AN130" s="826"/>
      <c r="AO130" s="826"/>
      <c r="AP130" s="826"/>
      <c r="AQ130" s="826"/>
      <c r="AR130" s="826"/>
      <c r="AS130" s="826"/>
      <c r="AT130" s="826"/>
      <c r="AU130" s="826"/>
      <c r="AV130" s="826"/>
      <c r="AW130" s="826"/>
      <c r="AX130" s="826"/>
      <c r="AY130" s="826"/>
      <c r="AZ130" s="826"/>
      <c r="BA130" s="826"/>
      <c r="BB130" s="826"/>
      <c r="BC130" s="826"/>
      <c r="BD130" s="826"/>
      <c r="BE130" s="826"/>
      <c r="BF130" s="826"/>
      <c r="BG130" s="826"/>
      <c r="BH130" s="826"/>
      <c r="BI130" s="826"/>
      <c r="BJ130" s="826"/>
      <c r="BK130" s="826"/>
      <c r="BL130" s="826"/>
      <c r="BM130" s="826"/>
      <c r="BN130" s="826"/>
      <c r="BO130" s="826"/>
      <c r="BP130" s="826"/>
      <c r="BQ130" s="826"/>
      <c r="BR130" s="826"/>
      <c r="BS130" s="826"/>
      <c r="BT130" s="826"/>
      <c r="BU130" s="826"/>
      <c r="BV130" s="826"/>
      <c r="BW130" s="826"/>
      <c r="BX130" s="826"/>
      <c r="BY130" s="826"/>
      <c r="BZ130" s="826"/>
      <c r="CA130" s="826"/>
      <c r="CB130" s="826"/>
      <c r="CC130" s="826"/>
      <c r="CD130" s="826"/>
      <c r="CE130" s="826"/>
      <c r="CF130" s="826"/>
      <c r="CG130" s="826"/>
      <c r="CH130" s="826"/>
      <c r="CI130" s="826"/>
      <c r="CJ130" s="826"/>
      <c r="CK130" s="826"/>
      <c r="CL130" s="826"/>
      <c r="CM130" s="826"/>
      <c r="CN130" s="826"/>
      <c r="CO130" s="826"/>
      <c r="CP130" s="826"/>
      <c r="CQ130" s="826"/>
      <c r="CR130" s="826"/>
      <c r="CS130" s="826"/>
      <c r="CT130" s="826"/>
      <c r="CU130" s="826"/>
      <c r="CV130" s="826"/>
      <c r="CW130" s="826"/>
      <c r="CX130" s="826"/>
      <c r="CY130" s="826"/>
      <c r="CZ130" s="826"/>
      <c r="DA130" s="826"/>
      <c r="DB130" s="826"/>
      <c r="DC130" s="826"/>
      <c r="DD130" s="826"/>
      <c r="DE130" s="826"/>
      <c r="DF130" s="826"/>
    </row>
    <row r="131" spans="2:110" ht="20.100000000000001" customHeight="1" x14ac:dyDescent="0.25">
      <c r="B131" s="3174" t="s">
        <v>942</v>
      </c>
      <c r="C131" s="3175"/>
      <c r="D131" s="3175"/>
      <c r="E131" s="3175"/>
      <c r="F131" s="3175"/>
      <c r="G131" s="3175"/>
      <c r="H131" s="3175"/>
      <c r="I131" s="3175"/>
      <c r="J131" s="3175"/>
      <c r="K131" s="3175"/>
      <c r="L131" s="3175"/>
      <c r="M131" s="3175"/>
      <c r="N131" s="3175"/>
      <c r="O131" s="3175"/>
      <c r="P131" s="3175"/>
      <c r="Q131" s="3175"/>
      <c r="R131" s="3175"/>
      <c r="S131" s="3175"/>
      <c r="T131" s="3175"/>
      <c r="U131" s="3175"/>
      <c r="V131" s="3175"/>
      <c r="W131" s="3175"/>
      <c r="X131" s="3175"/>
      <c r="Y131" s="3175"/>
      <c r="Z131" s="3175"/>
      <c r="AA131" s="3175"/>
      <c r="AB131" s="3175"/>
      <c r="AC131" s="3175"/>
      <c r="AD131" s="3175"/>
      <c r="AE131" s="3175"/>
      <c r="AF131" s="3175"/>
      <c r="AG131" s="3175"/>
      <c r="AH131" s="3175"/>
      <c r="AI131" s="3175"/>
      <c r="AJ131" s="3175"/>
      <c r="AK131" s="3175"/>
      <c r="AL131" s="3175"/>
      <c r="AM131" s="3175"/>
      <c r="AN131" s="3175"/>
      <c r="AO131" s="3175"/>
      <c r="AP131" s="3175"/>
      <c r="AQ131" s="3175"/>
      <c r="AR131" s="3175"/>
      <c r="AS131" s="3175"/>
      <c r="AT131" s="3175"/>
      <c r="AU131" s="3175"/>
      <c r="AV131" s="3175"/>
      <c r="AW131" s="3175"/>
      <c r="AX131" s="3175"/>
      <c r="AY131" s="3175"/>
      <c r="AZ131" s="3175"/>
      <c r="BA131" s="3175"/>
      <c r="BB131" s="3175"/>
      <c r="BC131" s="3175"/>
      <c r="BD131" s="3175"/>
      <c r="BE131" s="3175"/>
      <c r="BF131" s="3175"/>
      <c r="BG131" s="3175"/>
      <c r="BH131" s="3175"/>
      <c r="BI131" s="3175"/>
      <c r="BJ131" s="3175"/>
      <c r="BK131" s="3175"/>
      <c r="BL131" s="3175"/>
      <c r="BM131" s="3175"/>
      <c r="BN131" s="3175"/>
      <c r="BO131" s="3175"/>
      <c r="BP131" s="3175"/>
      <c r="BQ131" s="3175"/>
      <c r="BR131" s="3175"/>
      <c r="BS131" s="3175"/>
      <c r="BT131" s="3175"/>
      <c r="BU131" s="3175"/>
      <c r="BV131" s="3175"/>
      <c r="BW131" s="3175"/>
      <c r="BX131" s="3176"/>
      <c r="BY131" s="826"/>
      <c r="BZ131" s="826"/>
      <c r="CA131" s="826"/>
      <c r="CB131" s="826"/>
      <c r="CC131" s="826"/>
      <c r="CD131" s="826"/>
      <c r="CE131" s="826"/>
      <c r="CF131" s="826"/>
      <c r="CG131" s="826"/>
      <c r="CH131" s="826"/>
      <c r="CI131" s="826"/>
      <c r="CJ131" s="826"/>
      <c r="CK131" s="826"/>
      <c r="CL131" s="826"/>
      <c r="CM131" s="826"/>
      <c r="CN131" s="826"/>
      <c r="CO131" s="826"/>
      <c r="CP131" s="826"/>
      <c r="CQ131" s="826"/>
      <c r="CR131" s="826"/>
      <c r="CS131" s="826"/>
      <c r="CT131" s="826"/>
      <c r="CU131" s="826"/>
      <c r="CV131" s="826"/>
      <c r="CW131" s="826"/>
      <c r="CX131" s="826"/>
      <c r="CY131" s="826"/>
      <c r="CZ131" s="826"/>
      <c r="DA131" s="826"/>
      <c r="DB131" s="826"/>
      <c r="DC131" s="826"/>
      <c r="DD131" s="826"/>
      <c r="DE131" s="826"/>
      <c r="DF131" s="826"/>
    </row>
    <row r="132" spans="2:110" ht="20.100000000000001" customHeight="1" x14ac:dyDescent="0.25">
      <c r="B132" s="3038" t="s">
        <v>913</v>
      </c>
      <c r="C132" s="3038"/>
      <c r="D132" s="3038"/>
      <c r="E132" s="3038"/>
      <c r="F132" s="3038"/>
      <c r="G132" s="3038"/>
      <c r="H132" s="3038"/>
      <c r="I132" s="3038"/>
      <c r="J132" s="3038"/>
      <c r="K132" s="3038"/>
      <c r="L132" s="3038"/>
      <c r="M132" s="3038"/>
      <c r="N132" s="3038"/>
      <c r="O132" s="3038"/>
      <c r="P132" s="3038"/>
      <c r="Q132" s="3038"/>
      <c r="R132" s="3038"/>
      <c r="S132" s="3038"/>
      <c r="T132" s="3038"/>
      <c r="U132" s="3038"/>
      <c r="V132" s="3038"/>
      <c r="W132" s="3038"/>
      <c r="X132" s="3038"/>
      <c r="Y132" s="3038"/>
      <c r="Z132" s="3038"/>
      <c r="AA132" s="3038"/>
      <c r="AB132" s="3038"/>
      <c r="AC132" s="3038"/>
      <c r="AD132" s="3038"/>
      <c r="AE132" s="3038"/>
      <c r="AF132" s="3038"/>
      <c r="AG132" s="3038"/>
      <c r="AH132" s="3038"/>
      <c r="AI132" s="3038"/>
      <c r="AJ132" s="3038"/>
      <c r="AK132" s="3038"/>
      <c r="AL132" s="3169" t="s">
        <v>961</v>
      </c>
      <c r="AM132" s="3170"/>
      <c r="AN132" s="3170"/>
      <c r="AO132" s="3170"/>
      <c r="AP132" s="3170"/>
      <c r="AQ132" s="3170"/>
      <c r="AR132" s="3170"/>
      <c r="AS132" s="3170"/>
      <c r="AT132" s="3170"/>
      <c r="AU132" s="3170"/>
      <c r="AV132" s="3170"/>
      <c r="AW132" s="3170"/>
      <c r="AX132" s="3170"/>
      <c r="AY132" s="3170"/>
      <c r="AZ132" s="3170"/>
      <c r="BA132" s="3170"/>
      <c r="BB132" s="3170"/>
      <c r="BC132" s="3170"/>
      <c r="BD132" s="3170"/>
      <c r="BE132" s="3170"/>
      <c r="BF132" s="3170"/>
      <c r="BG132" s="3170"/>
      <c r="BH132" s="3170"/>
      <c r="BI132" s="3170"/>
      <c r="BJ132" s="3170"/>
      <c r="BK132" s="3170"/>
      <c r="BL132" s="3170"/>
      <c r="BM132" s="3170"/>
      <c r="BN132" s="3170"/>
      <c r="BO132" s="3170"/>
      <c r="BP132" s="3170"/>
      <c r="BQ132" s="3170"/>
      <c r="BR132" s="3170"/>
      <c r="BS132" s="3170"/>
      <c r="BT132" s="3170"/>
      <c r="BU132" s="3170"/>
      <c r="BV132" s="3170"/>
      <c r="BW132" s="3170"/>
      <c r="BX132" s="3171"/>
      <c r="BY132" s="826"/>
      <c r="BZ132" s="826"/>
      <c r="CA132" s="826"/>
      <c r="CB132" s="826"/>
      <c r="CC132" s="826"/>
      <c r="CD132" s="826"/>
      <c r="CE132" s="826"/>
      <c r="CF132" s="826"/>
      <c r="CG132" s="826"/>
      <c r="CH132" s="826"/>
      <c r="CI132" s="826"/>
      <c r="CJ132" s="826"/>
      <c r="CK132" s="826"/>
      <c r="CL132" s="826"/>
      <c r="CM132" s="826"/>
      <c r="CN132" s="826"/>
      <c r="CO132" s="826"/>
      <c r="CP132" s="826"/>
      <c r="CQ132" s="826"/>
      <c r="CR132" s="826"/>
      <c r="CS132" s="826"/>
      <c r="CT132" s="826"/>
      <c r="CU132" s="826"/>
      <c r="CV132" s="826"/>
      <c r="CW132" s="826"/>
      <c r="CX132" s="826"/>
      <c r="CY132" s="826"/>
      <c r="CZ132" s="826"/>
      <c r="DA132" s="826"/>
      <c r="DB132" s="826"/>
      <c r="DC132" s="826"/>
      <c r="DD132" s="826"/>
      <c r="DE132" s="826"/>
      <c r="DF132" s="826"/>
    </row>
    <row r="133" spans="2:110" ht="20.100000000000001" customHeight="1" x14ac:dyDescent="0.25">
      <c r="B133" s="3038" t="s">
        <v>914</v>
      </c>
      <c r="C133" s="3038"/>
      <c r="D133" s="3038"/>
      <c r="E133" s="3038"/>
      <c r="F133" s="3038"/>
      <c r="G133" s="3038"/>
      <c r="H133" s="3038"/>
      <c r="I133" s="3038"/>
      <c r="J133" s="3038"/>
      <c r="K133" s="3038"/>
      <c r="L133" s="3038"/>
      <c r="M133" s="3038"/>
      <c r="N133" s="3038"/>
      <c r="O133" s="3038"/>
      <c r="P133" s="3038"/>
      <c r="Q133" s="3038"/>
      <c r="R133" s="3038"/>
      <c r="S133" s="3038"/>
      <c r="T133" s="3038"/>
      <c r="U133" s="3038"/>
      <c r="V133" s="3038"/>
      <c r="W133" s="3038"/>
      <c r="X133" s="3038"/>
      <c r="Y133" s="3038"/>
      <c r="Z133" s="3038"/>
      <c r="AA133" s="3038"/>
      <c r="AB133" s="3038"/>
      <c r="AC133" s="3038"/>
      <c r="AD133" s="3038"/>
      <c r="AE133" s="3038"/>
      <c r="AF133" s="3038"/>
      <c r="AG133" s="3038"/>
      <c r="AH133" s="3038"/>
      <c r="AI133" s="3038"/>
      <c r="AJ133" s="3038"/>
      <c r="AK133" s="3038"/>
      <c r="AL133" s="3169" t="s">
        <v>961</v>
      </c>
      <c r="AM133" s="3170"/>
      <c r="AN133" s="3170"/>
      <c r="AO133" s="3170"/>
      <c r="AP133" s="3170"/>
      <c r="AQ133" s="3170"/>
      <c r="AR133" s="3170"/>
      <c r="AS133" s="3170"/>
      <c r="AT133" s="3170"/>
      <c r="AU133" s="3170"/>
      <c r="AV133" s="3170"/>
      <c r="AW133" s="3170"/>
      <c r="AX133" s="3170"/>
      <c r="AY133" s="3170"/>
      <c r="AZ133" s="3170"/>
      <c r="BA133" s="3170"/>
      <c r="BB133" s="3170"/>
      <c r="BC133" s="3170"/>
      <c r="BD133" s="3170"/>
      <c r="BE133" s="3170"/>
      <c r="BF133" s="3170"/>
      <c r="BG133" s="3170"/>
      <c r="BH133" s="3170"/>
      <c r="BI133" s="3170"/>
      <c r="BJ133" s="3170"/>
      <c r="BK133" s="3170"/>
      <c r="BL133" s="3170"/>
      <c r="BM133" s="3170"/>
      <c r="BN133" s="3170"/>
      <c r="BO133" s="3170"/>
      <c r="BP133" s="3170"/>
      <c r="BQ133" s="3170"/>
      <c r="BR133" s="3170"/>
      <c r="BS133" s="3170"/>
      <c r="BT133" s="3170"/>
      <c r="BU133" s="3170"/>
      <c r="BV133" s="3170"/>
      <c r="BW133" s="3170"/>
      <c r="BX133" s="3171"/>
      <c r="BY133" s="826"/>
      <c r="BZ133" s="826"/>
      <c r="CA133" s="826"/>
      <c r="CB133" s="826"/>
      <c r="CC133" s="826"/>
      <c r="CD133" s="826"/>
      <c r="CE133" s="826"/>
      <c r="CF133" s="826"/>
      <c r="CG133" s="826"/>
      <c r="CH133" s="826"/>
      <c r="CI133" s="826"/>
      <c r="CJ133" s="826"/>
      <c r="CK133" s="826"/>
      <c r="CL133" s="826"/>
      <c r="CM133" s="826"/>
      <c r="CN133" s="826"/>
      <c r="CO133" s="826"/>
      <c r="CP133" s="826"/>
      <c r="CQ133" s="826"/>
      <c r="CR133" s="826"/>
      <c r="CS133" s="826"/>
      <c r="CT133" s="826"/>
      <c r="CU133" s="826"/>
      <c r="CV133" s="826"/>
      <c r="CW133" s="826"/>
      <c r="CX133" s="826"/>
      <c r="CY133" s="826"/>
      <c r="CZ133" s="826"/>
      <c r="DA133" s="826"/>
      <c r="DB133" s="826"/>
      <c r="DC133" s="826"/>
      <c r="DD133" s="826"/>
      <c r="DE133" s="826"/>
      <c r="DF133" s="826"/>
    </row>
    <row r="134" spans="2:110" ht="20.100000000000001" customHeight="1" x14ac:dyDescent="0.25">
      <c r="B134" s="3038" t="s">
        <v>915</v>
      </c>
      <c r="C134" s="3038"/>
      <c r="D134" s="3038"/>
      <c r="E134" s="3038"/>
      <c r="F134" s="3038"/>
      <c r="G134" s="3038"/>
      <c r="H134" s="3038"/>
      <c r="I134" s="3038"/>
      <c r="J134" s="3038"/>
      <c r="K134" s="3038"/>
      <c r="L134" s="3038"/>
      <c r="M134" s="3038"/>
      <c r="N134" s="3038"/>
      <c r="O134" s="3038"/>
      <c r="P134" s="3038"/>
      <c r="Q134" s="3038"/>
      <c r="R134" s="3038"/>
      <c r="S134" s="3038"/>
      <c r="T134" s="3038"/>
      <c r="U134" s="3038"/>
      <c r="V134" s="3038"/>
      <c r="W134" s="3038"/>
      <c r="X134" s="3038"/>
      <c r="Y134" s="3038"/>
      <c r="Z134" s="3038"/>
      <c r="AA134" s="3038"/>
      <c r="AB134" s="3038"/>
      <c r="AC134" s="3038"/>
      <c r="AD134" s="3038"/>
      <c r="AE134" s="3038"/>
      <c r="AF134" s="3038"/>
      <c r="AG134" s="3038"/>
      <c r="AH134" s="3038"/>
      <c r="AI134" s="3038"/>
      <c r="AJ134" s="3038"/>
      <c r="AK134" s="3038"/>
      <c r="AL134" s="3169" t="s">
        <v>961</v>
      </c>
      <c r="AM134" s="3170"/>
      <c r="AN134" s="3170"/>
      <c r="AO134" s="3170"/>
      <c r="AP134" s="3170"/>
      <c r="AQ134" s="3170"/>
      <c r="AR134" s="3170"/>
      <c r="AS134" s="3170"/>
      <c r="AT134" s="3170"/>
      <c r="AU134" s="3170"/>
      <c r="AV134" s="3170"/>
      <c r="AW134" s="3170"/>
      <c r="AX134" s="3170"/>
      <c r="AY134" s="3170"/>
      <c r="AZ134" s="3170"/>
      <c r="BA134" s="3170"/>
      <c r="BB134" s="3170"/>
      <c r="BC134" s="3170"/>
      <c r="BD134" s="3170"/>
      <c r="BE134" s="3170"/>
      <c r="BF134" s="3170"/>
      <c r="BG134" s="3170"/>
      <c r="BH134" s="3170"/>
      <c r="BI134" s="3170"/>
      <c r="BJ134" s="3170"/>
      <c r="BK134" s="3170"/>
      <c r="BL134" s="3170"/>
      <c r="BM134" s="3170"/>
      <c r="BN134" s="3170"/>
      <c r="BO134" s="3170"/>
      <c r="BP134" s="3170"/>
      <c r="BQ134" s="3170"/>
      <c r="BR134" s="3170"/>
      <c r="BS134" s="3170"/>
      <c r="BT134" s="3170"/>
      <c r="BU134" s="3170"/>
      <c r="BV134" s="3170"/>
      <c r="BW134" s="3170"/>
      <c r="BX134" s="3171"/>
      <c r="BY134" s="826"/>
      <c r="BZ134" s="826"/>
      <c r="CA134" s="826"/>
      <c r="CB134" s="826"/>
      <c r="CC134" s="826"/>
      <c r="CD134" s="826"/>
      <c r="CE134" s="826"/>
      <c r="CF134" s="826"/>
      <c r="CG134" s="826"/>
      <c r="CH134" s="826"/>
      <c r="CI134" s="826"/>
      <c r="CJ134" s="826"/>
      <c r="CK134" s="826"/>
      <c r="CL134" s="826"/>
      <c r="CM134" s="826"/>
      <c r="CN134" s="826"/>
      <c r="CO134" s="826"/>
      <c r="CP134" s="826"/>
      <c r="CQ134" s="826"/>
      <c r="CR134" s="826"/>
      <c r="CS134" s="826"/>
      <c r="CT134" s="826"/>
      <c r="CU134" s="826"/>
      <c r="CV134" s="826"/>
      <c r="CW134" s="826"/>
      <c r="CX134" s="826"/>
      <c r="CY134" s="826"/>
      <c r="CZ134" s="826"/>
      <c r="DA134" s="826"/>
      <c r="DB134" s="826"/>
      <c r="DC134" s="826"/>
      <c r="DD134" s="826"/>
      <c r="DE134" s="826"/>
      <c r="DF134" s="826"/>
    </row>
    <row r="135" spans="2:110" ht="20.100000000000001" customHeight="1" x14ac:dyDescent="0.25">
      <c r="B135" s="3038" t="s">
        <v>896</v>
      </c>
      <c r="C135" s="3038"/>
      <c r="D135" s="3038"/>
      <c r="E135" s="3038"/>
      <c r="F135" s="3038"/>
      <c r="G135" s="3038"/>
      <c r="H135" s="3038"/>
      <c r="I135" s="3038"/>
      <c r="J135" s="3038"/>
      <c r="K135" s="3038"/>
      <c r="L135" s="3038"/>
      <c r="M135" s="3038"/>
      <c r="N135" s="3038"/>
      <c r="O135" s="3038"/>
      <c r="P135" s="3038"/>
      <c r="Q135" s="3038"/>
      <c r="R135" s="3038"/>
      <c r="S135" s="3038"/>
      <c r="T135" s="3038"/>
      <c r="U135" s="3038"/>
      <c r="V135" s="3038"/>
      <c r="W135" s="3038"/>
      <c r="X135" s="3038"/>
      <c r="Y135" s="3038"/>
      <c r="Z135" s="3038"/>
      <c r="AA135" s="3038"/>
      <c r="AB135" s="3038"/>
      <c r="AC135" s="3038"/>
      <c r="AD135" s="3038"/>
      <c r="AE135" s="3038"/>
      <c r="AF135" s="3038"/>
      <c r="AG135" s="3038"/>
      <c r="AH135" s="3038"/>
      <c r="AI135" s="3038"/>
      <c r="AJ135" s="3038"/>
      <c r="AK135" s="3038"/>
      <c r="AL135" s="3169" t="s">
        <v>961</v>
      </c>
      <c r="AM135" s="3170"/>
      <c r="AN135" s="3170"/>
      <c r="AO135" s="3170"/>
      <c r="AP135" s="3170"/>
      <c r="AQ135" s="3170"/>
      <c r="AR135" s="3170"/>
      <c r="AS135" s="3170"/>
      <c r="AT135" s="3170"/>
      <c r="AU135" s="3170"/>
      <c r="AV135" s="3170"/>
      <c r="AW135" s="3170"/>
      <c r="AX135" s="3170"/>
      <c r="AY135" s="3170"/>
      <c r="AZ135" s="3170"/>
      <c r="BA135" s="3170"/>
      <c r="BB135" s="3170"/>
      <c r="BC135" s="3170"/>
      <c r="BD135" s="3170"/>
      <c r="BE135" s="3170"/>
      <c r="BF135" s="3170"/>
      <c r="BG135" s="3170"/>
      <c r="BH135" s="3170"/>
      <c r="BI135" s="3170"/>
      <c r="BJ135" s="3170"/>
      <c r="BK135" s="3170"/>
      <c r="BL135" s="3170"/>
      <c r="BM135" s="3170"/>
      <c r="BN135" s="3170"/>
      <c r="BO135" s="3170"/>
      <c r="BP135" s="3170"/>
      <c r="BQ135" s="3170"/>
      <c r="BR135" s="3170"/>
      <c r="BS135" s="3170"/>
      <c r="BT135" s="3170"/>
      <c r="BU135" s="3170"/>
      <c r="BV135" s="3170"/>
      <c r="BW135" s="3170"/>
      <c r="BX135" s="3171"/>
      <c r="BY135" s="826"/>
      <c r="BZ135" s="826"/>
      <c r="CA135" s="826"/>
      <c r="CB135" s="826"/>
      <c r="CC135" s="826"/>
      <c r="CD135" s="826"/>
      <c r="CE135" s="826"/>
      <c r="CF135" s="826"/>
      <c r="CG135" s="826"/>
      <c r="CH135" s="826"/>
      <c r="CI135" s="826"/>
      <c r="CJ135" s="826"/>
      <c r="CK135" s="826"/>
      <c r="CL135" s="826"/>
      <c r="CM135" s="826"/>
      <c r="CN135" s="826"/>
      <c r="CO135" s="826"/>
      <c r="CP135" s="826"/>
      <c r="CQ135" s="826"/>
      <c r="CR135" s="826"/>
      <c r="CS135" s="826"/>
      <c r="CT135" s="826"/>
      <c r="CU135" s="826"/>
      <c r="CV135" s="826"/>
      <c r="CW135" s="826"/>
      <c r="CX135" s="826"/>
      <c r="CY135" s="826"/>
      <c r="CZ135" s="826"/>
      <c r="DA135" s="826"/>
      <c r="DB135" s="826"/>
      <c r="DC135" s="826"/>
      <c r="DD135" s="826"/>
      <c r="DE135" s="826"/>
      <c r="DF135" s="826"/>
    </row>
  </sheetData>
  <sheetProtection algorithmName="SHA-512" hashValue="rYcPaav+KxoK2Yd7FS3xVHKiJyQ/oq2zT1kdFV2J6j859+ws4pLvsgchzv687RI8O471jNph2d30t+DVl/7sDg==" saltValue="SB+YjWf1A+pANvphtyaZ2g==" spinCount="100000" sheet="1" objects="1" scenarios="1"/>
  <customSheetViews>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s>
  <hyperlinks>
    <hyperlink ref="CM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I35"/>
  <sheetViews>
    <sheetView showGridLines="0" workbookViewId="0"/>
  </sheetViews>
  <sheetFormatPr defaultColWidth="11.42578125" defaultRowHeight="15" x14ac:dyDescent="0.25"/>
  <cols>
    <col min="1" max="1" width="2.5703125" style="610" customWidth="1"/>
    <col min="2" max="2" width="2.28515625" style="610" customWidth="1"/>
    <col min="3" max="5" width="11.42578125" style="610"/>
    <col min="6" max="6" width="48" style="610" customWidth="1"/>
    <col min="7" max="7" width="9.42578125" style="610" customWidth="1"/>
    <col min="8" max="8" width="21.42578125" style="610" customWidth="1"/>
    <col min="9" max="9" width="44.28515625" style="610" customWidth="1"/>
    <col min="10" max="10" width="20.28515625" style="610" customWidth="1"/>
    <col min="11" max="16384" width="11.42578125" style="610"/>
  </cols>
  <sheetData>
    <row r="1" spans="1:113" ht="14.25" customHeight="1" x14ac:dyDescent="0.25">
      <c r="B1" s="48"/>
    </row>
    <row r="2" spans="1:113" s="665" customFormat="1" ht="15" customHeight="1" x14ac:dyDescent="0.3">
      <c r="B2" s="5"/>
      <c r="C2" s="6"/>
      <c r="D2" s="6"/>
      <c r="E2" s="6"/>
      <c r="F2" s="6"/>
      <c r="G2" s="6"/>
      <c r="H2" s="1340"/>
      <c r="I2" s="1340"/>
      <c r="J2" s="1340"/>
      <c r="K2" s="1340"/>
      <c r="M2" s="666"/>
      <c r="N2" s="610"/>
      <c r="O2" s="610"/>
      <c r="P2" s="610"/>
      <c r="Q2" s="610"/>
      <c r="R2" s="610"/>
    </row>
    <row r="3" spans="1:113" s="665" customFormat="1" ht="15" customHeight="1" x14ac:dyDescent="0.25">
      <c r="B3" s="78" t="s">
        <v>1243</v>
      </c>
      <c r="C3" s="635"/>
      <c r="D3" s="78"/>
      <c r="E3" s="635"/>
      <c r="F3" s="78"/>
      <c r="G3" s="78"/>
      <c r="H3" s="78"/>
      <c r="I3" s="635"/>
      <c r="J3" s="635"/>
      <c r="K3" s="635"/>
      <c r="M3" s="666"/>
      <c r="N3" s="610"/>
      <c r="O3" s="610"/>
      <c r="P3" s="610"/>
      <c r="Q3" s="610"/>
      <c r="R3" s="610"/>
    </row>
    <row r="4" spans="1:113" s="665" customFormat="1" ht="18" x14ac:dyDescent="0.25">
      <c r="B4" s="353" t="s">
        <v>725</v>
      </c>
      <c r="C4" s="635"/>
      <c r="D4" s="78"/>
      <c r="E4" s="78"/>
      <c r="F4" s="635"/>
      <c r="G4" s="635"/>
      <c r="H4" s="635"/>
      <c r="I4" s="635"/>
      <c r="J4" s="635"/>
      <c r="K4" s="190"/>
      <c r="M4" s="666"/>
      <c r="N4" s="610"/>
      <c r="O4" s="610"/>
      <c r="P4" s="610"/>
      <c r="Q4" s="610"/>
      <c r="R4" s="610"/>
    </row>
    <row r="5" spans="1:113" s="665" customFormat="1" ht="15.75" x14ac:dyDescent="0.25">
      <c r="B5" s="8"/>
      <c r="C5" s="635"/>
      <c r="D5" s="8"/>
      <c r="E5" s="8"/>
      <c r="F5" s="635"/>
      <c r="G5" s="635"/>
      <c r="H5" s="635"/>
      <c r="I5" s="635"/>
      <c r="J5" s="635"/>
      <c r="K5" s="190"/>
      <c r="M5" s="610"/>
    </row>
    <row r="6" spans="1:113" s="665" customFormat="1" ht="15" customHeight="1" x14ac:dyDescent="0.25">
      <c r="B6" s="635"/>
      <c r="C6" s="635"/>
      <c r="D6" s="8"/>
      <c r="E6" s="8"/>
      <c r="F6" s="635"/>
      <c r="G6" s="635"/>
      <c r="H6" s="635"/>
      <c r="I6" s="635"/>
      <c r="J6" s="635"/>
      <c r="K6" s="1338"/>
      <c r="L6" s="177"/>
    </row>
    <row r="7" spans="1:113" s="665" customFormat="1" ht="15.75" x14ac:dyDescent="0.25">
      <c r="B7" s="672" t="s">
        <v>3615</v>
      </c>
      <c r="C7" s="274"/>
      <c r="D7" s="268"/>
      <c r="E7" s="268"/>
      <c r="F7" s="274"/>
      <c r="G7" s="274"/>
      <c r="H7" s="1339"/>
      <c r="I7" s="1339"/>
      <c r="J7" s="1339"/>
      <c r="K7" s="582"/>
      <c r="L7" s="177"/>
    </row>
    <row r="8" spans="1:113" s="665" customFormat="1" ht="15.75" x14ac:dyDescent="0.25">
      <c r="B8" s="828" t="s">
        <v>2607</v>
      </c>
      <c r="C8" s="96"/>
      <c r="D8" s="268"/>
      <c r="E8" s="268"/>
      <c r="F8" s="96"/>
      <c r="G8" s="96"/>
      <c r="H8" s="8"/>
      <c r="I8" s="582" t="str">
        <f>Inhalt!$C$7</f>
        <v>V. OncoBox: L1.1.1 (211126)</v>
      </c>
      <c r="J8" s="177"/>
    </row>
    <row r="9" spans="1:113" s="665" customFormat="1" ht="15.75" x14ac:dyDescent="0.25">
      <c r="C9" s="635"/>
      <c r="D9" s="635"/>
      <c r="E9" s="635"/>
      <c r="F9" s="635"/>
      <c r="G9" s="635"/>
      <c r="H9" s="8"/>
      <c r="I9" s="582" t="str">
        <f>Inhalt!$C$8</f>
        <v>V. Spezifikation: L1.1.1 (211126)</v>
      </c>
      <c r="J9" s="177"/>
    </row>
    <row r="10" spans="1:113" s="665" customFormat="1" ht="26.25" x14ac:dyDescent="0.25">
      <c r="C10" s="635"/>
      <c r="D10" s="635"/>
      <c r="E10" s="635"/>
      <c r="F10" s="635"/>
      <c r="G10" s="635"/>
      <c r="H10" s="635"/>
      <c r="I10" s="1536" t="s">
        <v>1744</v>
      </c>
      <c r="J10" s="1335"/>
    </row>
    <row r="11" spans="1:113" s="666" customFormat="1" ht="18.75" x14ac:dyDescent="0.3">
      <c r="B11" s="5"/>
      <c r="C11" s="525"/>
      <c r="D11" s="525"/>
      <c r="E11" s="525"/>
      <c r="F11" s="525"/>
      <c r="G11" s="525"/>
      <c r="H11" s="668"/>
      <c r="I11" s="668"/>
      <c r="J11" s="668"/>
      <c r="K11" s="668"/>
    </row>
    <row r="12" spans="1:113" s="666" customFormat="1" ht="14.25" customHeight="1" x14ac:dyDescent="0.25">
      <c r="A12" s="610"/>
      <c r="B12" s="828"/>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52"/>
      <c r="AC12" s="852"/>
      <c r="AD12" s="852"/>
      <c r="AE12" s="852"/>
      <c r="AF12" s="852"/>
      <c r="AG12" s="852"/>
      <c r="AH12" s="852"/>
      <c r="AI12" s="828"/>
      <c r="AJ12" s="828"/>
      <c r="AK12" s="828"/>
      <c r="AL12" s="828"/>
      <c r="AM12" s="828"/>
      <c r="CM12" s="2346" t="s">
        <v>708</v>
      </c>
      <c r="CN12" s="2278"/>
      <c r="CO12" s="2278"/>
      <c r="CP12" s="2278"/>
      <c r="CQ12" s="2278"/>
      <c r="CR12" s="2278"/>
      <c r="CS12" s="2278"/>
      <c r="CT12" s="2278"/>
      <c r="CU12" s="2278"/>
      <c r="CV12" s="2278"/>
      <c r="CW12" s="2278"/>
      <c r="CX12" s="2278"/>
      <c r="CY12" s="2278"/>
      <c r="CZ12" s="2278"/>
      <c r="DA12" s="2278"/>
      <c r="DB12" s="2278"/>
      <c r="DC12" s="2278"/>
      <c r="DD12" s="2278"/>
      <c r="DE12" s="2278"/>
      <c r="DF12" s="2278"/>
      <c r="DG12" s="2278"/>
      <c r="DH12" s="3195"/>
      <c r="DI12" s="3195"/>
    </row>
    <row r="13" spans="1:113" s="179" customFormat="1" ht="15.75" customHeight="1" thickBot="1" x14ac:dyDescent="0.25">
      <c r="A13" s="1341"/>
      <c r="B13" s="1341"/>
      <c r="C13" s="1342"/>
      <c r="D13" s="1342"/>
      <c r="E13" s="1342"/>
      <c r="F13" s="1343"/>
      <c r="G13" s="1344"/>
      <c r="H13" s="1344"/>
      <c r="I13" s="1345"/>
      <c r="J13" s="1345"/>
      <c r="K13" s="1345"/>
      <c r="L13" s="1345"/>
      <c r="M13" s="1345"/>
      <c r="N13" s="1345"/>
      <c r="O13" s="1345"/>
      <c r="P13" s="1345"/>
      <c r="Q13" s="1345"/>
      <c r="R13" s="1345"/>
      <c r="S13" s="1345"/>
      <c r="T13" s="1345"/>
      <c r="U13" s="1345"/>
    </row>
    <row r="14" spans="1:113" ht="30" customHeight="1" thickBot="1" x14ac:dyDescent="0.3">
      <c r="C14" s="3205" t="s">
        <v>2584</v>
      </c>
      <c r="D14" s="3206"/>
      <c r="E14" s="3207"/>
      <c r="F14" s="1348"/>
      <c r="G14" s="973"/>
      <c r="H14" s="1349"/>
      <c r="I14" s="1348"/>
    </row>
    <row r="15" spans="1:113" ht="39" customHeight="1" x14ac:dyDescent="0.25">
      <c r="C15" s="3203" t="s">
        <v>2594</v>
      </c>
      <c r="D15" s="3204"/>
      <c r="E15" s="3204"/>
      <c r="F15" s="1346" t="s">
        <v>2585</v>
      </c>
      <c r="G15" s="973"/>
      <c r="H15" s="817" t="s">
        <v>2592</v>
      </c>
      <c r="I15" s="1347" t="s">
        <v>2593</v>
      </c>
    </row>
    <row r="16" spans="1:113" ht="36" x14ac:dyDescent="0.25">
      <c r="C16" s="3203" t="s">
        <v>2586</v>
      </c>
      <c r="D16" s="3204"/>
      <c r="E16" s="3204"/>
      <c r="F16" s="1346" t="s">
        <v>2585</v>
      </c>
      <c r="G16" s="973"/>
      <c r="H16" s="817" t="s">
        <v>2595</v>
      </c>
      <c r="I16" s="1347" t="s">
        <v>2598</v>
      </c>
    </row>
    <row r="17" spans="3:9" ht="48" x14ac:dyDescent="0.25">
      <c r="C17" s="3203" t="s">
        <v>2587</v>
      </c>
      <c r="D17" s="3204"/>
      <c r="E17" s="3204"/>
      <c r="F17" s="1346" t="s">
        <v>2585</v>
      </c>
      <c r="G17" s="973"/>
      <c r="H17" s="817" t="s">
        <v>2596</v>
      </c>
      <c r="I17" s="1347" t="s">
        <v>2599</v>
      </c>
    </row>
    <row r="18" spans="3:9" ht="36" x14ac:dyDescent="0.25">
      <c r="C18" s="3203" t="s">
        <v>2588</v>
      </c>
      <c r="D18" s="3204"/>
      <c r="E18" s="3204"/>
      <c r="F18" s="1346" t="s">
        <v>2585</v>
      </c>
      <c r="G18" s="973"/>
      <c r="H18" s="817" t="s">
        <v>2597</v>
      </c>
      <c r="I18" s="1347" t="s">
        <v>2600</v>
      </c>
    </row>
    <row r="19" spans="3:9" ht="45" customHeight="1" x14ac:dyDescent="0.25">
      <c r="C19" s="3203" t="s">
        <v>2590</v>
      </c>
      <c r="D19" s="3204"/>
      <c r="E19" s="3204"/>
      <c r="F19" s="1346" t="s">
        <v>2585</v>
      </c>
      <c r="G19" s="973"/>
      <c r="H19" s="1317" t="s">
        <v>2601</v>
      </c>
      <c r="I19" s="1128" t="s">
        <v>2605</v>
      </c>
    </row>
    <row r="20" spans="3:9" ht="36" customHeight="1" x14ac:dyDescent="0.25">
      <c r="C20" s="3203" t="s">
        <v>2591</v>
      </c>
      <c r="D20" s="3204"/>
      <c r="E20" s="3204"/>
      <c r="F20" s="1346" t="s">
        <v>2585</v>
      </c>
      <c r="G20" s="973"/>
      <c r="H20" s="1317" t="s">
        <v>2601</v>
      </c>
      <c r="I20" s="1128" t="s">
        <v>2604</v>
      </c>
    </row>
    <row r="21" spans="3:9" ht="36.75" customHeight="1" x14ac:dyDescent="0.25">
      <c r="C21" s="3203" t="s">
        <v>2589</v>
      </c>
      <c r="D21" s="3204"/>
      <c r="E21" s="3204"/>
      <c r="F21" s="1346" t="s">
        <v>2585</v>
      </c>
      <c r="G21" s="973"/>
      <c r="H21" s="1317" t="s">
        <v>2602</v>
      </c>
      <c r="I21" s="1128" t="s">
        <v>2603</v>
      </c>
    </row>
    <row r="22" spans="3:9" x14ac:dyDescent="0.25">
      <c r="C22" s="973"/>
      <c r="D22" s="973"/>
      <c r="E22" s="973"/>
      <c r="F22" s="973"/>
    </row>
    <row r="23" spans="3:9" x14ac:dyDescent="0.25">
      <c r="C23" s="973"/>
      <c r="D23" s="973"/>
      <c r="E23" s="973"/>
      <c r="F23" s="973"/>
    </row>
    <row r="24" spans="3:9" x14ac:dyDescent="0.25">
      <c r="C24" s="973"/>
      <c r="D24" s="973"/>
      <c r="E24" s="973"/>
      <c r="F24" s="973"/>
    </row>
    <row r="25" spans="3:9" x14ac:dyDescent="0.25">
      <c r="C25" s="973"/>
      <c r="D25" s="973"/>
      <c r="E25" s="973"/>
      <c r="F25" s="973"/>
    </row>
    <row r="26" spans="3:9" x14ac:dyDescent="0.25">
      <c r="C26" s="973"/>
      <c r="D26" s="973"/>
      <c r="E26" s="973"/>
      <c r="F26" s="973"/>
    </row>
    <row r="27" spans="3:9" x14ac:dyDescent="0.25">
      <c r="C27" s="973"/>
      <c r="D27" s="973"/>
      <c r="E27" s="973"/>
      <c r="F27" s="973"/>
    </row>
    <row r="28" spans="3:9" x14ac:dyDescent="0.25">
      <c r="C28" s="973"/>
      <c r="D28" s="973"/>
      <c r="E28" s="973"/>
      <c r="F28" s="973"/>
    </row>
    <row r="29" spans="3:9" x14ac:dyDescent="0.25">
      <c r="C29" s="973"/>
      <c r="D29" s="973"/>
      <c r="E29" s="973"/>
      <c r="F29" s="973"/>
    </row>
    <row r="30" spans="3:9" x14ac:dyDescent="0.25">
      <c r="C30" s="973"/>
      <c r="D30" s="973"/>
      <c r="E30" s="973"/>
      <c r="F30" s="973"/>
    </row>
    <row r="31" spans="3:9" x14ac:dyDescent="0.25">
      <c r="C31" s="973"/>
      <c r="D31" s="973"/>
      <c r="E31" s="973"/>
      <c r="F31" s="973"/>
    </row>
    <row r="32" spans="3:9" x14ac:dyDescent="0.25">
      <c r="C32" s="973"/>
      <c r="D32" s="973"/>
      <c r="E32" s="973"/>
      <c r="F32" s="973"/>
    </row>
    <row r="33" spans="3:6" x14ac:dyDescent="0.25">
      <c r="C33" s="973"/>
      <c r="D33" s="973"/>
      <c r="E33" s="973"/>
      <c r="F33" s="973"/>
    </row>
    <row r="34" spans="3:6" x14ac:dyDescent="0.25">
      <c r="C34" s="973"/>
      <c r="D34" s="973"/>
      <c r="E34" s="973"/>
      <c r="F34" s="973"/>
    </row>
    <row r="35" spans="3:6" x14ac:dyDescent="0.25">
      <c r="C35" s="973"/>
      <c r="D35" s="973"/>
      <c r="E35" s="973"/>
      <c r="F35" s="973"/>
    </row>
  </sheetData>
  <sheetProtection algorithmName="SHA-512" hashValue="1c1HOOQYoiR0ZQrdbcV5fCmO+hqf40KYqtEefNparCzvze9lPOGolaA5pl39+sJnxCPS3hhe2rC4jracxr4T3w==" saltValue="ZlGgHvsAXda5nM5o8Vk4pw=="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100-000000000000}"/>
    <hyperlink ref="I10" location="Inhalt!A1" display="Zurück zum Inhaltsverzeichnis" xr:uid="{00000000-0004-0000-4100-000001000000}"/>
  </hyperlinks>
  <pageMargins left="0.7" right="0.7" top="0.78740157499999996" bottom="0.78740157499999996"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0"/>
  <dimension ref="A1:P44"/>
  <sheetViews>
    <sheetView showGridLines="0" zoomScaleSheetLayoutView="100" workbookViewId="0">
      <selection activeCell="D15" sqref="D15"/>
    </sheetView>
  </sheetViews>
  <sheetFormatPr defaultColWidth="9.140625" defaultRowHeight="15" x14ac:dyDescent="0.25"/>
  <cols>
    <col min="1" max="1" width="30" style="666" customWidth="1"/>
    <col min="2" max="2" width="9.140625" style="666" customWidth="1"/>
    <col min="3" max="3" width="55" style="1352" customWidth="1"/>
    <col min="4" max="4" width="9.140625" style="666" customWidth="1"/>
    <col min="5" max="5" width="13.140625" style="666" hidden="1" customWidth="1"/>
    <col min="6" max="16384" width="9.140625" style="666"/>
  </cols>
  <sheetData>
    <row r="1" spans="1:16" x14ac:dyDescent="0.25">
      <c r="A1" s="674"/>
      <c r="B1" s="669"/>
      <c r="C1" s="669"/>
      <c r="D1" s="674"/>
      <c r="E1" s="674"/>
    </row>
    <row r="2" spans="1:16" ht="20.25" customHeight="1" x14ac:dyDescent="0.25">
      <c r="A2" s="674"/>
      <c r="D2" s="674"/>
      <c r="E2" s="674"/>
    </row>
    <row r="3" spans="1:16" ht="36.75" customHeight="1" x14ac:dyDescent="0.25">
      <c r="A3" s="3210" t="s">
        <v>2463</v>
      </c>
      <c r="B3" s="3210"/>
      <c r="C3" s="3210"/>
      <c r="D3" s="78"/>
      <c r="E3" s="78"/>
      <c r="F3" s="78"/>
      <c r="G3" s="78"/>
      <c r="H3" s="78"/>
      <c r="I3" s="1350"/>
      <c r="J3" s="1350"/>
      <c r="L3" s="78"/>
      <c r="M3" s="78"/>
      <c r="N3" s="78"/>
      <c r="O3" s="669"/>
      <c r="P3" s="669"/>
    </row>
    <row r="4" spans="1:16" ht="37.5" customHeight="1" x14ac:dyDescent="0.25">
      <c r="A4" s="1154" t="s">
        <v>2473</v>
      </c>
      <c r="C4" s="1256"/>
      <c r="D4" s="1351"/>
      <c r="E4" s="1351"/>
      <c r="F4" s="1351"/>
      <c r="G4" s="1351"/>
      <c r="L4" s="669"/>
      <c r="M4" s="669"/>
      <c r="N4" s="669"/>
      <c r="O4" s="669"/>
    </row>
    <row r="5" spans="1:16" ht="15.75" x14ac:dyDescent="0.25">
      <c r="A5" s="490"/>
      <c r="B5" s="669"/>
      <c r="C5" s="267"/>
      <c r="E5" s="669"/>
    </row>
    <row r="6" spans="1:16" ht="15" customHeight="1" x14ac:dyDescent="0.25">
      <c r="A6" s="669"/>
      <c r="B6" s="669"/>
      <c r="C6" s="1353"/>
      <c r="E6" s="669"/>
    </row>
    <row r="7" spans="1:16" s="708" customFormat="1" ht="63" x14ac:dyDescent="0.25">
      <c r="A7" s="1354" t="s">
        <v>2489</v>
      </c>
      <c r="B7" s="673"/>
      <c r="C7" s="1355"/>
      <c r="E7" s="673"/>
    </row>
    <row r="8" spans="1:16" x14ac:dyDescent="0.25">
      <c r="A8" s="513"/>
      <c r="B8" s="669"/>
      <c r="C8" s="1356"/>
      <c r="E8" s="669"/>
    </row>
    <row r="9" spans="1:16" x14ac:dyDescent="0.25">
      <c r="A9" s="669"/>
      <c r="B9" s="669"/>
      <c r="C9" s="1356" t="str">
        <f>Inhalt!$C$7</f>
        <v>V. OncoBox: L1.1.1 (211126)</v>
      </c>
      <c r="E9" s="669"/>
    </row>
    <row r="10" spans="1:16" x14ac:dyDescent="0.25">
      <c r="A10" s="669"/>
      <c r="B10" s="669"/>
      <c r="C10" s="1356" t="str">
        <f>Inhalt!$C$8</f>
        <v>V. Spezifikation: L1.1.1 (211126)</v>
      </c>
      <c r="E10" s="669"/>
    </row>
    <row r="11" spans="1:16" ht="27" customHeight="1" x14ac:dyDescent="0.25">
      <c r="A11" s="669"/>
      <c r="B11" s="669"/>
      <c r="C11" s="3208" t="s">
        <v>1744</v>
      </c>
      <c r="D11" s="3209"/>
      <c r="E11" s="669"/>
    </row>
    <row r="12" spans="1:16" x14ac:dyDescent="0.25">
      <c r="A12" s="669"/>
      <c r="B12" s="669"/>
      <c r="C12" s="1357"/>
      <c r="D12" s="1358"/>
      <c r="E12" s="669"/>
    </row>
    <row r="13" spans="1:16" x14ac:dyDescent="0.25">
      <c r="A13" s="674"/>
      <c r="B13" s="422"/>
      <c r="C13" s="1359"/>
      <c r="D13" s="422"/>
      <c r="E13" s="422"/>
    </row>
    <row r="14" spans="1:16" ht="25.5" x14ac:dyDescent="0.25">
      <c r="A14" s="674"/>
      <c r="B14" s="1828" t="s">
        <v>2699</v>
      </c>
      <c r="C14" s="1828" t="s">
        <v>3312</v>
      </c>
      <c r="D14" s="1361"/>
      <c r="E14" s="422"/>
    </row>
    <row r="15" spans="1:16" ht="33" customHeight="1" thickBot="1" x14ac:dyDescent="0.3">
      <c r="A15" s="674"/>
      <c r="B15" s="1827" t="s">
        <v>2699</v>
      </c>
      <c r="C15" s="1826" t="s">
        <v>3735</v>
      </c>
      <c r="D15" s="1825"/>
      <c r="E15" s="422"/>
    </row>
    <row r="16" spans="1:16" ht="30" customHeight="1" x14ac:dyDescent="0.25">
      <c r="A16" s="473"/>
      <c r="B16" s="1360" t="s">
        <v>194</v>
      </c>
      <c r="C16" s="1360" t="s">
        <v>1275</v>
      </c>
      <c r="D16" s="1361"/>
      <c r="E16" s="1362" t="s">
        <v>996</v>
      </c>
    </row>
    <row r="17" spans="1:5" ht="30" customHeight="1" x14ac:dyDescent="0.25">
      <c r="A17" s="473"/>
      <c r="B17" s="1674" t="s">
        <v>3046</v>
      </c>
      <c r="C17" s="1674" t="s">
        <v>3047</v>
      </c>
      <c r="D17" s="1675"/>
      <c r="E17" s="1362" t="s">
        <v>996</v>
      </c>
    </row>
    <row r="18" spans="1:5" ht="30" customHeight="1" x14ac:dyDescent="0.25">
      <c r="A18" s="473"/>
      <c r="B18" s="1360" t="s">
        <v>680</v>
      </c>
      <c r="C18" s="1360" t="s">
        <v>2108</v>
      </c>
      <c r="D18" s="1361"/>
      <c r="E18" s="1362" t="s">
        <v>996</v>
      </c>
    </row>
    <row r="19" spans="1:5" ht="30" customHeight="1" x14ac:dyDescent="0.25">
      <c r="A19" s="473"/>
      <c r="B19" s="1360" t="s">
        <v>196</v>
      </c>
      <c r="C19" s="1360" t="s">
        <v>2109</v>
      </c>
      <c r="D19" s="1361"/>
      <c r="E19" s="1363" t="s">
        <v>998</v>
      </c>
    </row>
    <row r="20" spans="1:5" ht="30" customHeight="1" x14ac:dyDescent="0.25">
      <c r="A20" s="473"/>
      <c r="B20" s="1360" t="s">
        <v>991</v>
      </c>
      <c r="C20" s="1360" t="s">
        <v>2110</v>
      </c>
      <c r="D20" s="1361"/>
      <c r="E20" s="1363"/>
    </row>
    <row r="21" spans="1:5" ht="30" customHeight="1" x14ac:dyDescent="0.25">
      <c r="A21" s="473"/>
      <c r="B21" s="1360" t="s">
        <v>197</v>
      </c>
      <c r="C21" s="1360" t="s">
        <v>2111</v>
      </c>
      <c r="D21" s="1361"/>
      <c r="E21" s="1363" t="s">
        <v>998</v>
      </c>
    </row>
    <row r="22" spans="1:5" ht="30" customHeight="1" x14ac:dyDescent="0.25">
      <c r="A22" s="473"/>
      <c r="B22" s="1360" t="s">
        <v>992</v>
      </c>
      <c r="C22" s="1360" t="s">
        <v>2112</v>
      </c>
      <c r="D22" s="1360"/>
      <c r="E22" s="1363"/>
    </row>
    <row r="23" spans="1:5" ht="30" customHeight="1" x14ac:dyDescent="0.25">
      <c r="A23" s="473"/>
      <c r="B23" s="1360" t="s">
        <v>1026</v>
      </c>
      <c r="C23" s="1360" t="s">
        <v>2113</v>
      </c>
      <c r="D23" s="1360"/>
      <c r="E23" s="1363"/>
    </row>
    <row r="24" spans="1:5" ht="30" customHeight="1" x14ac:dyDescent="0.25">
      <c r="A24" s="473"/>
      <c r="B24" s="1360" t="s">
        <v>199</v>
      </c>
      <c r="C24" s="1360" t="s">
        <v>2114</v>
      </c>
      <c r="D24" s="1361"/>
      <c r="E24" s="1363" t="s">
        <v>998</v>
      </c>
    </row>
    <row r="25" spans="1:5" ht="30" customHeight="1" x14ac:dyDescent="0.25">
      <c r="A25" s="473"/>
      <c r="B25" s="1360" t="s">
        <v>201</v>
      </c>
      <c r="C25" s="1360" t="s">
        <v>2115</v>
      </c>
      <c r="D25" s="1360"/>
      <c r="E25" s="1363" t="s">
        <v>998</v>
      </c>
    </row>
    <row r="26" spans="1:5" ht="30" customHeight="1" x14ac:dyDescent="0.25">
      <c r="A26" s="473"/>
      <c r="B26" s="1360"/>
      <c r="C26" s="1364" t="s">
        <v>2118</v>
      </c>
      <c r="D26" s="1360"/>
      <c r="E26" s="1365"/>
    </row>
    <row r="27" spans="1:5" ht="30" customHeight="1" x14ac:dyDescent="0.25">
      <c r="A27" s="473"/>
      <c r="B27" s="1360"/>
      <c r="C27" s="1364" t="s">
        <v>2117</v>
      </c>
      <c r="D27" s="1360"/>
      <c r="E27" s="1365"/>
    </row>
    <row r="28" spans="1:5" ht="30" customHeight="1" x14ac:dyDescent="0.25">
      <c r="B28" s="1360" t="s">
        <v>202</v>
      </c>
      <c r="C28" s="1360" t="s">
        <v>2116</v>
      </c>
      <c r="D28" s="1361"/>
      <c r="E28" s="1362" t="s">
        <v>996</v>
      </c>
    </row>
    <row r="29" spans="1:5" ht="30" customHeight="1" x14ac:dyDescent="0.25">
      <c r="A29" s="473"/>
      <c r="B29" s="1360" t="s">
        <v>195</v>
      </c>
      <c r="C29" s="1360" t="s">
        <v>2120</v>
      </c>
      <c r="D29" s="1360"/>
      <c r="E29" s="1363" t="s">
        <v>998</v>
      </c>
    </row>
    <row r="30" spans="1:5" ht="30" customHeight="1" x14ac:dyDescent="0.25">
      <c r="A30" s="473"/>
      <c r="B30" s="1360"/>
      <c r="C30" s="1364" t="s">
        <v>2119</v>
      </c>
      <c r="D30" s="1361"/>
      <c r="E30" s="1365"/>
    </row>
    <row r="31" spans="1:5" ht="30" customHeight="1" x14ac:dyDescent="0.25">
      <c r="A31" s="473"/>
      <c r="B31" s="1360"/>
      <c r="C31" s="1364" t="s">
        <v>2121</v>
      </c>
      <c r="D31" s="1361"/>
      <c r="E31" s="1365"/>
    </row>
    <row r="32" spans="1:5" ht="30" customHeight="1" x14ac:dyDescent="0.25">
      <c r="A32" s="473"/>
      <c r="B32" s="1360"/>
      <c r="C32" s="1364" t="s">
        <v>2122</v>
      </c>
      <c r="D32" s="1361"/>
      <c r="E32" s="1365"/>
    </row>
    <row r="33" spans="1:5" ht="30" customHeight="1" x14ac:dyDescent="0.25">
      <c r="A33" s="473"/>
      <c r="B33" s="1360" t="s">
        <v>198</v>
      </c>
      <c r="C33" s="1360" t="s">
        <v>2123</v>
      </c>
      <c r="D33" s="1361"/>
      <c r="E33" s="1363" t="s">
        <v>998</v>
      </c>
    </row>
    <row r="34" spans="1:5" ht="30" customHeight="1" x14ac:dyDescent="0.25">
      <c r="A34" s="473"/>
      <c r="B34" s="1360" t="s">
        <v>200</v>
      </c>
      <c r="C34" s="1360" t="s">
        <v>2124</v>
      </c>
      <c r="D34" s="1360"/>
      <c r="E34" s="1363" t="s">
        <v>998</v>
      </c>
    </row>
    <row r="35" spans="1:5" ht="30" customHeight="1" x14ac:dyDescent="0.25">
      <c r="A35" s="473"/>
      <c r="B35" s="1360" t="s">
        <v>993</v>
      </c>
      <c r="C35" s="1360" t="s">
        <v>2125</v>
      </c>
      <c r="D35" s="1361"/>
      <c r="E35" s="1363"/>
    </row>
    <row r="36" spans="1:5" s="674" customFormat="1" ht="30" customHeight="1" x14ac:dyDescent="0.25">
      <c r="B36" s="1360" t="s">
        <v>203</v>
      </c>
      <c r="C36" s="1360" t="s">
        <v>2126</v>
      </c>
      <c r="D36" s="1361"/>
      <c r="E36" s="1363" t="s">
        <v>998</v>
      </c>
    </row>
    <row r="37" spans="1:5" s="674" customFormat="1" ht="30" customHeight="1" x14ac:dyDescent="0.25">
      <c r="B37" s="1360"/>
      <c r="C37" s="1364" t="s">
        <v>2127</v>
      </c>
      <c r="D37" s="1361"/>
      <c r="E37" s="1365"/>
    </row>
    <row r="38" spans="1:5" s="674" customFormat="1" ht="30" customHeight="1" x14ac:dyDescent="0.25">
      <c r="B38" s="1360" t="s">
        <v>994</v>
      </c>
      <c r="C38" s="1360" t="s">
        <v>2128</v>
      </c>
      <c r="D38" s="1361"/>
      <c r="E38" s="1365"/>
    </row>
    <row r="39" spans="1:5" s="674" customFormat="1" ht="30" customHeight="1" x14ac:dyDescent="0.25">
      <c r="B39" s="1360" t="s">
        <v>995</v>
      </c>
      <c r="C39" s="1360" t="s">
        <v>2129</v>
      </c>
      <c r="D39" s="1361"/>
      <c r="E39" s="1365"/>
    </row>
    <row r="40" spans="1:5" s="674" customFormat="1" ht="30" customHeight="1" x14ac:dyDescent="0.25">
      <c r="B40" s="1360" t="s">
        <v>204</v>
      </c>
      <c r="C40" s="1360" t="s">
        <v>2130</v>
      </c>
      <c r="D40" s="1361"/>
      <c r="E40" s="1366" t="s">
        <v>997</v>
      </c>
    </row>
    <row r="41" spans="1:5" s="674" customFormat="1" ht="30" customHeight="1" x14ac:dyDescent="0.25">
      <c r="B41" s="1360"/>
      <c r="C41" s="1360" t="s">
        <v>2131</v>
      </c>
      <c r="D41" s="1361"/>
      <c r="E41" s="1367"/>
    </row>
    <row r="42" spans="1:5" s="674" customFormat="1" ht="30" customHeight="1" x14ac:dyDescent="0.25">
      <c r="B42" s="1368" t="s">
        <v>959</v>
      </c>
      <c r="C42" s="1369" t="s">
        <v>2132</v>
      </c>
      <c r="D42" s="1361"/>
      <c r="E42" s="1363" t="s">
        <v>998</v>
      </c>
    </row>
    <row r="43" spans="1:5" s="674" customFormat="1" ht="30" customHeight="1" x14ac:dyDescent="0.25">
      <c r="B43" s="1370" t="s">
        <v>1118</v>
      </c>
      <c r="C43" s="1369" t="s">
        <v>2133</v>
      </c>
      <c r="D43" s="1370"/>
      <c r="E43" s="1363" t="s">
        <v>998</v>
      </c>
    </row>
    <row r="44" spans="1:5" s="674" customFormat="1" x14ac:dyDescent="0.25">
      <c r="B44" s="1371"/>
      <c r="C44" s="1371"/>
      <c r="D44" s="1371"/>
      <c r="E44" s="1371"/>
    </row>
  </sheetData>
  <sheetProtection algorithmName="SHA-512" hashValue="a7Cbv6Em+BZuzx3zwTuLmTF2Dv1aE773bzpSDCVF4qLOOpLlF/izNLKsIsWNPJg8hHp/MLJ/RvkeCRHSFyVRgg==" saltValue="GC8l3qBJEpbGA2bnqmi4wg==" spinCount="100000" sheet="1" objects="1" scenarios="1"/>
  <customSheetViews>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2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81"/>
  <dimension ref="A1:AE179"/>
  <sheetViews>
    <sheetView showGridLines="0" zoomScaleSheetLayoutView="100" workbookViewId="0"/>
  </sheetViews>
  <sheetFormatPr defaultColWidth="9.140625" defaultRowHeight="15" x14ac:dyDescent="0.25"/>
  <cols>
    <col min="1" max="1" width="4" style="28" customWidth="1"/>
    <col min="2" max="2" width="4" style="610" customWidth="1"/>
    <col min="3" max="3" width="20.42578125" style="28" customWidth="1"/>
    <col min="4" max="4" width="4.7109375" style="610" customWidth="1"/>
    <col min="5" max="5" width="12.7109375" style="610" customWidth="1"/>
    <col min="6" max="6" width="4.7109375" style="610" customWidth="1"/>
    <col min="7" max="7" width="12.7109375" style="610" customWidth="1"/>
    <col min="8" max="8" width="4.7109375" style="24" customWidth="1"/>
    <col min="9" max="9" width="16.7109375" style="24" customWidth="1"/>
    <col min="10" max="10" width="4.7109375" style="24" customWidth="1"/>
    <col min="11" max="11" width="19.42578125" style="28" customWidth="1"/>
    <col min="12" max="12" width="28.7109375" style="28" customWidth="1"/>
    <col min="13" max="13" width="17.140625" style="28" customWidth="1"/>
    <col min="14" max="14" width="4.7109375" style="28" customWidth="1"/>
    <col min="15" max="16384" width="9.140625" style="28"/>
  </cols>
  <sheetData>
    <row r="1" spans="1:31" s="178" customFormat="1" ht="8.25" customHeight="1" x14ac:dyDescent="0.25">
      <c r="B1" s="610"/>
      <c r="D1" s="610"/>
      <c r="E1" s="610"/>
      <c r="F1" s="610"/>
      <c r="G1" s="610"/>
      <c r="H1" s="24"/>
      <c r="I1" s="24"/>
      <c r="J1" s="24"/>
    </row>
    <row r="2" spans="1:31" s="178" customFormat="1" ht="10.5" customHeight="1" x14ac:dyDescent="0.25">
      <c r="B2" s="610"/>
      <c r="D2" s="610"/>
      <c r="E2" s="610"/>
      <c r="F2" s="610"/>
      <c r="G2" s="610"/>
      <c r="H2" s="24"/>
      <c r="I2" s="24"/>
      <c r="J2" s="24"/>
    </row>
    <row r="3" spans="1:31" s="23" customFormat="1" ht="36.75" customHeight="1" x14ac:dyDescent="0.25">
      <c r="B3" s="3210" t="s">
        <v>2463</v>
      </c>
      <c r="C3" s="3228"/>
      <c r="D3" s="3228"/>
      <c r="E3" s="3228"/>
      <c r="F3" s="3228"/>
      <c r="G3" s="3228"/>
      <c r="H3" s="78"/>
      <c r="I3" s="1016"/>
      <c r="J3" s="1016"/>
      <c r="L3" s="78"/>
      <c r="M3" s="78"/>
      <c r="N3" s="78"/>
      <c r="O3" s="93"/>
      <c r="P3" s="93"/>
      <c r="S3" s="103"/>
      <c r="T3" s="103"/>
      <c r="U3" s="103"/>
      <c r="V3" s="103"/>
      <c r="W3" s="178"/>
      <c r="X3" s="178"/>
      <c r="Y3" s="178"/>
      <c r="Z3" s="178"/>
      <c r="AA3" s="178"/>
      <c r="AB3" s="178"/>
      <c r="AC3" s="178"/>
      <c r="AD3" s="178"/>
      <c r="AE3" s="178"/>
    </row>
    <row r="4" spans="1:31" s="23" customFormat="1" ht="37.5" customHeight="1" x14ac:dyDescent="0.25">
      <c r="B4" s="3229" t="s">
        <v>2473</v>
      </c>
      <c r="C4" s="3230"/>
      <c r="D4" s="1005"/>
      <c r="E4" s="1005"/>
      <c r="F4" s="1005"/>
      <c r="G4" s="1005"/>
      <c r="H4" s="665"/>
      <c r="I4" s="665"/>
      <c r="J4" s="665"/>
      <c r="L4" s="93"/>
      <c r="M4" s="93"/>
      <c r="N4" s="93"/>
      <c r="O4" s="93"/>
      <c r="T4" s="103"/>
      <c r="U4" s="103"/>
      <c r="V4" s="103"/>
      <c r="W4" s="178"/>
      <c r="X4" s="178"/>
      <c r="Y4" s="178"/>
      <c r="Z4" s="178"/>
      <c r="AA4" s="178"/>
      <c r="AB4" s="178"/>
      <c r="AC4" s="178"/>
      <c r="AD4" s="178"/>
      <c r="AE4" s="178"/>
    </row>
    <row r="5" spans="1:31" s="23" customFormat="1" ht="15.75" customHeight="1" x14ac:dyDescent="0.25">
      <c r="A5" s="8"/>
      <c r="B5" s="8"/>
      <c r="C5" s="635"/>
      <c r="D5" s="635"/>
      <c r="E5" s="635"/>
      <c r="F5" s="635"/>
      <c r="G5" s="635"/>
      <c r="H5" s="665"/>
      <c r="I5" s="665"/>
      <c r="J5" s="665"/>
      <c r="K5" s="254"/>
      <c r="L5" s="93"/>
      <c r="M5" s="93"/>
      <c r="N5" s="93"/>
      <c r="O5" s="93"/>
      <c r="T5" s="178"/>
      <c r="U5" s="178"/>
      <c r="V5" s="178"/>
      <c r="W5" s="178"/>
      <c r="X5" s="178"/>
      <c r="Y5" s="178"/>
    </row>
    <row r="6" spans="1:31" s="23" customFormat="1" ht="15.75" customHeight="1" x14ac:dyDescent="0.25">
      <c r="A6" s="93"/>
      <c r="B6" s="635"/>
      <c r="C6" s="93"/>
      <c r="D6" s="635"/>
      <c r="E6" s="635"/>
      <c r="F6" s="635"/>
      <c r="G6" s="635"/>
      <c r="I6" s="665"/>
      <c r="J6" s="665"/>
      <c r="K6" s="254"/>
      <c r="L6" s="93"/>
      <c r="M6" s="93"/>
      <c r="N6" s="93"/>
      <c r="O6" s="93"/>
      <c r="Q6" s="177"/>
      <c r="R6" s="177"/>
      <c r="U6" s="157"/>
      <c r="V6" s="157"/>
      <c r="W6" s="157"/>
      <c r="X6" s="178"/>
      <c r="Y6" s="178"/>
    </row>
    <row r="7" spans="1:31" s="23" customFormat="1" ht="35.25" customHeight="1" x14ac:dyDescent="0.25">
      <c r="B7" s="3231" t="s">
        <v>2490</v>
      </c>
      <c r="C7" s="3232"/>
      <c r="D7" s="1003"/>
      <c r="E7" s="1003"/>
      <c r="F7" s="1003"/>
      <c r="G7" s="1003"/>
      <c r="I7" s="665"/>
      <c r="J7" s="665"/>
      <c r="K7" s="255"/>
      <c r="L7" s="339"/>
      <c r="M7" s="108"/>
      <c r="N7" s="108"/>
      <c r="O7" s="108"/>
      <c r="Q7" s="177"/>
      <c r="R7" s="177"/>
      <c r="U7" s="157"/>
      <c r="V7" s="157"/>
      <c r="W7" s="157"/>
      <c r="X7" s="178"/>
      <c r="Y7" s="178"/>
    </row>
    <row r="8" spans="1:31" s="23" customFormat="1" ht="15.75" x14ac:dyDescent="0.25">
      <c r="A8" s="10"/>
      <c r="B8" s="10"/>
      <c r="C8" s="93"/>
      <c r="D8" s="635"/>
      <c r="E8" s="635"/>
      <c r="F8" s="635"/>
      <c r="G8" s="635"/>
      <c r="I8" s="665"/>
      <c r="J8" s="665"/>
      <c r="K8" s="256"/>
      <c r="L8" s="339" t="str">
        <f>Inhalt!$C$7</f>
        <v>V. OncoBox: L1.1.1 (211126)</v>
      </c>
      <c r="M8" s="93"/>
      <c r="N8" s="93"/>
      <c r="O8" s="8"/>
      <c r="Q8" s="177"/>
      <c r="R8" s="177"/>
      <c r="U8" s="157"/>
      <c r="V8" s="157"/>
      <c r="W8" s="157"/>
      <c r="X8" s="178"/>
      <c r="Y8" s="178"/>
    </row>
    <row r="9" spans="1:31" s="23" customFormat="1" ht="15.75" x14ac:dyDescent="0.25">
      <c r="A9" s="93"/>
      <c r="B9" s="635"/>
      <c r="C9" s="93"/>
      <c r="D9" s="635"/>
      <c r="E9" s="635"/>
      <c r="F9" s="635"/>
      <c r="G9" s="635"/>
      <c r="I9" s="665"/>
      <c r="J9" s="665"/>
      <c r="K9" s="257"/>
      <c r="L9" s="339" t="str">
        <f>Inhalt!$C$8</f>
        <v>V. Spezifikation: L1.1.1 (211126)</v>
      </c>
      <c r="M9" s="93"/>
      <c r="N9" s="93"/>
      <c r="O9" s="8"/>
      <c r="Q9" s="177"/>
      <c r="R9" s="177"/>
      <c r="U9" s="157"/>
      <c r="V9" s="157"/>
      <c r="W9" s="157"/>
      <c r="X9" s="178"/>
      <c r="Y9" s="178"/>
    </row>
    <row r="10" spans="1:31" s="23" customFormat="1" x14ac:dyDescent="0.25">
      <c r="A10" s="93"/>
      <c r="B10" s="635"/>
      <c r="C10" s="93"/>
      <c r="D10" s="635"/>
      <c r="E10" s="635"/>
      <c r="F10" s="635"/>
      <c r="G10" s="635"/>
      <c r="I10" s="665"/>
      <c r="J10" s="665"/>
      <c r="K10" s="257"/>
      <c r="L10" s="2346" t="s">
        <v>708</v>
      </c>
      <c r="M10" s="2278"/>
      <c r="N10" s="2278"/>
      <c r="O10" s="93"/>
      <c r="Q10" s="177"/>
      <c r="R10" s="177"/>
      <c r="U10" s="157"/>
      <c r="V10" s="157"/>
      <c r="W10" s="157"/>
      <c r="X10" s="178"/>
      <c r="Y10" s="178"/>
    </row>
    <row r="11" spans="1:31" s="665" customFormat="1" ht="39" x14ac:dyDescent="0.25">
      <c r="A11" s="635"/>
      <c r="B11" s="635"/>
      <c r="C11" s="635"/>
      <c r="D11" s="635"/>
      <c r="E11" s="635"/>
      <c r="F11" s="635"/>
      <c r="G11" s="635"/>
      <c r="K11" s="257"/>
      <c r="L11" s="1231" t="s">
        <v>2163</v>
      </c>
      <c r="M11" s="1230"/>
      <c r="N11" s="1230"/>
      <c r="O11" s="635"/>
      <c r="Q11" s="177"/>
      <c r="R11" s="177"/>
      <c r="U11" s="1236"/>
      <c r="V11" s="1236"/>
      <c r="W11" s="1236"/>
      <c r="X11" s="610"/>
      <c r="Y11" s="610"/>
    </row>
    <row r="12" spans="1:31" s="23" customFormat="1" ht="15.75" thickBot="1" x14ac:dyDescent="0.3">
      <c r="A12" s="93"/>
      <c r="B12" s="635"/>
      <c r="C12" s="93"/>
      <c r="D12" s="635"/>
      <c r="E12" s="635"/>
      <c r="F12" s="635"/>
      <c r="G12" s="635"/>
      <c r="H12" s="93"/>
      <c r="I12" s="635"/>
      <c r="J12" s="635"/>
      <c r="K12" s="257"/>
      <c r="L12" s="191"/>
      <c r="M12" s="93"/>
      <c r="N12" s="93"/>
      <c r="O12" s="93"/>
      <c r="Q12" s="177"/>
      <c r="R12" s="177"/>
      <c r="U12" s="194"/>
      <c r="V12" s="194"/>
      <c r="W12" s="194"/>
      <c r="X12" s="178"/>
      <c r="Y12" s="178"/>
    </row>
    <row r="13" spans="1:31" ht="24.95" customHeight="1" x14ac:dyDescent="0.25">
      <c r="A13" s="17"/>
      <c r="B13" s="3215" t="s">
        <v>1276</v>
      </c>
      <c r="C13" s="3216"/>
      <c r="D13" s="3216"/>
      <c r="E13" s="3216"/>
      <c r="F13" s="3216"/>
      <c r="G13" s="3216"/>
      <c r="H13" s="3216"/>
      <c r="I13" s="3216"/>
      <c r="J13" s="3216"/>
      <c r="K13" s="3216"/>
      <c r="L13" s="3216"/>
      <c r="M13" s="3216"/>
      <c r="N13" s="3217"/>
      <c r="O13" s="16"/>
      <c r="P13" s="16"/>
    </row>
    <row r="14" spans="1:31" ht="24.95" customHeight="1" x14ac:dyDescent="0.25">
      <c r="A14" s="17"/>
      <c r="B14" s="3218"/>
      <c r="C14" s="3219"/>
      <c r="D14" s="3219"/>
      <c r="E14" s="3219"/>
      <c r="F14" s="3219"/>
      <c r="G14" s="3219"/>
      <c r="H14" s="3219"/>
      <c r="I14" s="3219"/>
      <c r="J14" s="3219"/>
      <c r="K14" s="3219"/>
      <c r="L14" s="3219"/>
      <c r="M14" s="3219"/>
      <c r="N14" s="3220"/>
      <c r="O14" s="16"/>
      <c r="P14" s="16"/>
    </row>
    <row r="15" spans="1:31" ht="24.95" customHeight="1" x14ac:dyDescent="0.25">
      <c r="A15" s="17"/>
      <c r="B15" s="3218"/>
      <c r="C15" s="3219"/>
      <c r="D15" s="3219"/>
      <c r="E15" s="3219"/>
      <c r="F15" s="3219"/>
      <c r="G15" s="3219"/>
      <c r="H15" s="3219"/>
      <c r="I15" s="3219"/>
      <c r="J15" s="3219"/>
      <c r="K15" s="3219"/>
      <c r="L15" s="3219"/>
      <c r="M15" s="3219"/>
      <c r="N15" s="3220"/>
      <c r="O15" s="16"/>
      <c r="P15" s="16"/>
    </row>
    <row r="16" spans="1:31" ht="24.95" customHeight="1" thickBot="1" x14ac:dyDescent="0.3">
      <c r="A16" s="17"/>
      <c r="B16" s="3221"/>
      <c r="C16" s="3222"/>
      <c r="D16" s="3222"/>
      <c r="E16" s="3222"/>
      <c r="F16" s="3222"/>
      <c r="G16" s="3222"/>
      <c r="H16" s="3222"/>
      <c r="I16" s="3222"/>
      <c r="J16" s="3222"/>
      <c r="K16" s="3222"/>
      <c r="L16" s="3222"/>
      <c r="M16" s="3222"/>
      <c r="N16" s="3223"/>
      <c r="O16" s="16"/>
      <c r="P16" s="16"/>
    </row>
    <row r="17" spans="1:16" ht="6.75" customHeight="1" thickBot="1" x14ac:dyDescent="0.3">
      <c r="A17" s="17"/>
      <c r="B17" s="91"/>
      <c r="C17" s="1006"/>
      <c r="D17" s="1006"/>
      <c r="E17" s="1006"/>
      <c r="F17" s="1006"/>
      <c r="G17" s="1006"/>
      <c r="H17" s="1006"/>
      <c r="I17" s="1006"/>
      <c r="J17" s="1006"/>
      <c r="K17" s="1007"/>
      <c r="L17" s="1008"/>
      <c r="M17" s="1008"/>
      <c r="N17" s="1008"/>
      <c r="O17" s="16"/>
      <c r="P17" s="16"/>
    </row>
    <row r="18" spans="1:16" ht="24.95" customHeight="1" x14ac:dyDescent="0.25">
      <c r="A18" s="17"/>
      <c r="B18" s="1026"/>
      <c r="C18" s="1027"/>
      <c r="D18" s="1027"/>
      <c r="E18" s="1027"/>
      <c r="F18" s="1027"/>
      <c r="G18" s="1027"/>
      <c r="H18" s="1028"/>
      <c r="I18" s="1028"/>
      <c r="J18" s="1028"/>
      <c r="K18" s="1029"/>
      <c r="L18" s="1030"/>
      <c r="M18" s="1030"/>
      <c r="N18" s="1031"/>
      <c r="O18" s="16"/>
      <c r="P18" s="16"/>
    </row>
    <row r="19" spans="1:16" ht="24.95" customHeight="1" x14ac:dyDescent="0.25">
      <c r="A19" s="17"/>
      <c r="B19" s="1032"/>
      <c r="C19" s="1007"/>
      <c r="D19" s="1007"/>
      <c r="E19" s="3211" t="s">
        <v>3616</v>
      </c>
      <c r="F19" s="3212"/>
      <c r="G19" s="3212"/>
      <c r="H19" s="1017"/>
      <c r="I19" s="1021" t="s">
        <v>1278</v>
      </c>
      <c r="J19" s="1022"/>
      <c r="K19" s="3213" t="s">
        <v>2351</v>
      </c>
      <c r="L19" s="3214"/>
      <c r="M19" s="3214"/>
      <c r="N19" s="1033"/>
      <c r="O19" s="16"/>
      <c r="P19" s="16"/>
    </row>
    <row r="20" spans="1:16" ht="24.95" customHeight="1" x14ac:dyDescent="0.25">
      <c r="A20" s="17"/>
      <c r="B20" s="1032"/>
      <c r="C20" s="1009"/>
      <c r="D20" s="1009"/>
      <c r="E20" s="1018"/>
      <c r="F20" s="1018"/>
      <c r="G20" s="1018"/>
      <c r="H20" s="1019"/>
      <c r="I20" s="1019"/>
      <c r="J20" s="1019"/>
      <c r="K20" s="3214"/>
      <c r="L20" s="3214"/>
      <c r="M20" s="3214"/>
      <c r="N20" s="1034"/>
      <c r="O20" s="17"/>
      <c r="P20" s="17"/>
    </row>
    <row r="21" spans="1:16" ht="24.95" customHeight="1" x14ac:dyDescent="0.25">
      <c r="A21" s="17"/>
      <c r="B21" s="1032"/>
      <c r="C21" s="3234" t="s">
        <v>1277</v>
      </c>
      <c r="D21" s="1009"/>
      <c r="E21" s="1018"/>
      <c r="F21" s="1018"/>
      <c r="G21" s="3233" t="s">
        <v>1119</v>
      </c>
      <c r="H21" s="1018"/>
      <c r="I21" s="3234" t="s">
        <v>1120</v>
      </c>
      <c r="J21" s="1023"/>
      <c r="K21" s="3214"/>
      <c r="L21" s="3214"/>
      <c r="M21" s="3214"/>
      <c r="N21" s="1034"/>
      <c r="O21" s="17"/>
      <c r="P21" s="17"/>
    </row>
    <row r="22" spans="1:16" ht="24.95" customHeight="1" x14ac:dyDescent="0.25">
      <c r="A22" s="17"/>
      <c r="B22" s="1032"/>
      <c r="C22" s="3234"/>
      <c r="D22" s="1010"/>
      <c r="E22" s="1020"/>
      <c r="F22" s="1020"/>
      <c r="G22" s="3233"/>
      <c r="H22" s="1020"/>
      <c r="I22" s="3234"/>
      <c r="J22" s="1023"/>
      <c r="K22" s="3214"/>
      <c r="L22" s="3214"/>
      <c r="M22" s="3214"/>
      <c r="N22" s="1035"/>
      <c r="O22" s="27"/>
      <c r="P22" s="27"/>
    </row>
    <row r="23" spans="1:16" ht="24.95" customHeight="1" x14ac:dyDescent="0.25">
      <c r="A23" s="17"/>
      <c r="B23" s="1032"/>
      <c r="C23" s="3234"/>
      <c r="D23" s="1010"/>
      <c r="E23" s="1020"/>
      <c r="F23" s="1020"/>
      <c r="G23" s="1020"/>
      <c r="H23" s="1020"/>
      <c r="I23" s="1020"/>
      <c r="J23" s="1020"/>
      <c r="K23" s="3214"/>
      <c r="L23" s="3214"/>
      <c r="M23" s="3214"/>
      <c r="N23" s="1035"/>
      <c r="O23" s="27"/>
      <c r="P23" s="27"/>
    </row>
    <row r="24" spans="1:16" ht="43.5" customHeight="1" x14ac:dyDescent="0.25">
      <c r="B24" s="1036"/>
      <c r="C24" s="1037"/>
      <c r="D24" s="1037"/>
      <c r="E24" s="3224" t="s">
        <v>2349</v>
      </c>
      <c r="F24" s="3225"/>
      <c r="G24" s="3225"/>
      <c r="H24" s="1038"/>
      <c r="I24" s="1237" t="s">
        <v>2350</v>
      </c>
      <c r="J24" s="1039"/>
      <c r="K24" s="3214"/>
      <c r="L24" s="3214"/>
      <c r="M24" s="3214"/>
      <c r="N24" s="1035"/>
      <c r="O24" s="27"/>
      <c r="P24" s="27"/>
    </row>
    <row r="25" spans="1:16" ht="24.95" customHeight="1" x14ac:dyDescent="0.25">
      <c r="A25" s="17"/>
      <c r="B25" s="1032"/>
      <c r="C25" s="1010"/>
      <c r="D25" s="1010"/>
      <c r="E25" s="1010"/>
      <c r="F25" s="1010"/>
      <c r="G25" s="1010"/>
      <c r="H25" s="1010"/>
      <c r="I25" s="1010"/>
      <c r="J25" s="1010"/>
      <c r="K25" s="3214"/>
      <c r="L25" s="3214"/>
      <c r="M25" s="3214"/>
      <c r="N25" s="1035"/>
      <c r="O25" s="27"/>
      <c r="P25" s="27"/>
    </row>
    <row r="26" spans="1:16" ht="24.95" customHeight="1" x14ac:dyDescent="0.25">
      <c r="A26" s="17"/>
      <c r="B26" s="1032"/>
      <c r="C26" s="1010"/>
      <c r="D26" s="1010"/>
      <c r="E26" s="3227" t="s">
        <v>1121</v>
      </c>
      <c r="F26" s="1025"/>
      <c r="G26" s="1010"/>
      <c r="H26" s="1010"/>
      <c r="I26" s="3226" t="s">
        <v>1122</v>
      </c>
      <c r="J26" s="1024"/>
      <c r="K26" s="3214"/>
      <c r="L26" s="3214"/>
      <c r="M26" s="3214"/>
      <c r="N26" s="1035"/>
      <c r="O26" s="27"/>
      <c r="P26" s="27"/>
    </row>
    <row r="27" spans="1:16" ht="24.95" customHeight="1" x14ac:dyDescent="0.25">
      <c r="A27" s="17"/>
      <c r="B27" s="1032"/>
      <c r="C27" s="1010"/>
      <c r="D27" s="1010"/>
      <c r="E27" s="3227"/>
      <c r="F27" s="1025"/>
      <c r="G27" s="1010"/>
      <c r="H27" s="1010"/>
      <c r="I27" s="3226"/>
      <c r="J27" s="1024"/>
      <c r="K27" s="3214"/>
      <c r="L27" s="3214"/>
      <c r="M27" s="3214"/>
      <c r="N27" s="1035"/>
      <c r="O27" s="27"/>
      <c r="P27" s="27"/>
    </row>
    <row r="28" spans="1:16" s="610" customFormat="1" ht="24.95" customHeight="1" thickBot="1" x14ac:dyDescent="0.3">
      <c r="A28" s="91"/>
      <c r="B28" s="1040"/>
      <c r="C28" s="1041"/>
      <c r="D28" s="1041"/>
      <c r="E28" s="1041"/>
      <c r="F28" s="1041"/>
      <c r="G28" s="1041"/>
      <c r="H28" s="1041"/>
      <c r="I28" s="1041"/>
      <c r="J28" s="1041"/>
      <c r="K28" s="1042"/>
      <c r="L28" s="1043"/>
      <c r="M28" s="1043"/>
      <c r="N28" s="1044"/>
      <c r="O28" s="90"/>
      <c r="P28" s="90"/>
    </row>
    <row r="29" spans="1:16" s="610" customFormat="1" ht="6.75" customHeight="1" thickBot="1" x14ac:dyDescent="0.3">
      <c r="A29" s="91"/>
      <c r="B29" s="91"/>
      <c r="C29" s="1006"/>
      <c r="D29" s="1006"/>
      <c r="E29" s="1006"/>
      <c r="F29" s="1006"/>
      <c r="G29" s="1006"/>
      <c r="H29" s="1006"/>
      <c r="I29" s="1006"/>
      <c r="J29" s="1006"/>
      <c r="K29" s="1007"/>
      <c r="L29" s="1045"/>
      <c r="M29" s="1045"/>
      <c r="N29" s="1045"/>
      <c r="O29" s="90"/>
      <c r="P29" s="90"/>
    </row>
    <row r="30" spans="1:16" s="610" customFormat="1" ht="23.25" customHeight="1" x14ac:dyDescent="0.25">
      <c r="A30" s="91"/>
      <c r="B30" s="1026"/>
      <c r="C30" s="1027"/>
      <c r="D30" s="1027"/>
      <c r="E30" s="1027"/>
      <c r="F30" s="1027"/>
      <c r="G30" s="1027"/>
      <c r="H30" s="1028"/>
      <c r="I30" s="1028"/>
      <c r="J30" s="1028"/>
      <c r="K30" s="1029"/>
      <c r="L30" s="1030"/>
      <c r="M30" s="1030"/>
      <c r="N30" s="1031"/>
      <c r="O30" s="90"/>
      <c r="P30" s="90"/>
    </row>
    <row r="31" spans="1:16" s="610" customFormat="1" ht="37.5" customHeight="1" x14ac:dyDescent="0.25">
      <c r="A31" s="91"/>
      <c r="B31" s="1032"/>
      <c r="C31" s="1007"/>
      <c r="D31" s="1007"/>
      <c r="E31" s="3211" t="s">
        <v>3617</v>
      </c>
      <c r="F31" s="3212"/>
      <c r="G31" s="3212"/>
      <c r="H31" s="1017"/>
      <c r="I31" s="1021" t="s">
        <v>1278</v>
      </c>
      <c r="J31" s="1022"/>
      <c r="K31" s="3213" t="s">
        <v>2353</v>
      </c>
      <c r="L31" s="3214"/>
      <c r="M31" s="3214"/>
      <c r="N31" s="1033"/>
      <c r="O31" s="90"/>
      <c r="P31" s="90"/>
    </row>
    <row r="32" spans="1:16" s="610" customFormat="1" ht="15" customHeight="1" x14ac:dyDescent="0.25">
      <c r="A32" s="91"/>
      <c r="B32" s="1032"/>
      <c r="C32" s="1009"/>
      <c r="D32" s="1009"/>
      <c r="E32" s="1018"/>
      <c r="F32" s="1018"/>
      <c r="G32" s="1018"/>
      <c r="H32" s="1019"/>
      <c r="I32" s="1019"/>
      <c r="J32" s="1019"/>
      <c r="K32" s="3214"/>
      <c r="L32" s="3214"/>
      <c r="M32" s="3214"/>
      <c r="N32" s="1034"/>
      <c r="O32" s="91"/>
      <c r="P32" s="91"/>
    </row>
    <row r="33" spans="1:16" s="610" customFormat="1" ht="15" customHeight="1" x14ac:dyDescent="0.25">
      <c r="A33" s="91"/>
      <c r="B33" s="1032"/>
      <c r="C33" s="3234" t="s">
        <v>2352</v>
      </c>
      <c r="D33" s="1009"/>
      <c r="E33" s="3236" t="s">
        <v>1123</v>
      </c>
      <c r="F33" s="1022"/>
      <c r="G33" s="1010"/>
      <c r="H33" s="1018"/>
      <c r="I33" s="3234" t="s">
        <v>1120</v>
      </c>
      <c r="J33" s="1023"/>
      <c r="K33" s="3214"/>
      <c r="L33" s="3214"/>
      <c r="M33" s="3214"/>
      <c r="N33" s="1034"/>
      <c r="O33" s="91"/>
      <c r="P33" s="91"/>
    </row>
    <row r="34" spans="1:16" s="610" customFormat="1" ht="39.75" customHeight="1" x14ac:dyDescent="0.25">
      <c r="A34" s="91"/>
      <c r="B34" s="1032"/>
      <c r="C34" s="3234"/>
      <c r="D34" s="1010"/>
      <c r="E34" s="3236"/>
      <c r="F34" s="1022"/>
      <c r="G34" s="1010"/>
      <c r="H34" s="1020"/>
      <c r="I34" s="3234"/>
      <c r="J34" s="1023"/>
      <c r="K34" s="3214"/>
      <c r="L34" s="3214"/>
      <c r="M34" s="3214"/>
      <c r="N34" s="1035"/>
      <c r="O34" s="1004"/>
      <c r="P34" s="1004"/>
    </row>
    <row r="35" spans="1:16" s="610" customFormat="1" ht="15" customHeight="1" x14ac:dyDescent="0.25">
      <c r="A35" s="91"/>
      <c r="B35" s="1032"/>
      <c r="C35" s="3234"/>
      <c r="D35" s="1010"/>
      <c r="E35" s="1020"/>
      <c r="F35" s="1020"/>
      <c r="G35" s="1020"/>
      <c r="H35" s="1020"/>
      <c r="I35" s="1020"/>
      <c r="J35" s="1020"/>
      <c r="K35" s="3214"/>
      <c r="L35" s="3214"/>
      <c r="M35" s="3214"/>
      <c r="N35" s="1035"/>
      <c r="O35" s="1004"/>
      <c r="P35" s="1004"/>
    </row>
    <row r="36" spans="1:16" s="610" customFormat="1" ht="46.5" customHeight="1" x14ac:dyDescent="0.25">
      <c r="B36" s="1036"/>
      <c r="C36" s="1037"/>
      <c r="D36" s="1037"/>
      <c r="E36" s="3224" t="s">
        <v>2349</v>
      </c>
      <c r="F36" s="3225"/>
      <c r="G36" s="3225"/>
      <c r="H36" s="1038"/>
      <c r="I36" s="1237" t="s">
        <v>2350</v>
      </c>
      <c r="J36" s="1039"/>
      <c r="K36" s="3214"/>
      <c r="L36" s="3214"/>
      <c r="M36" s="3214"/>
      <c r="N36" s="1035"/>
      <c r="O36" s="1004"/>
      <c r="P36" s="1004"/>
    </row>
    <row r="37" spans="1:16" s="610" customFormat="1" ht="9.75" customHeight="1" x14ac:dyDescent="0.25">
      <c r="A37" s="91"/>
      <c r="B37" s="1032"/>
      <c r="C37" s="1010"/>
      <c r="D37" s="1010"/>
      <c r="E37" s="1010"/>
      <c r="F37" s="1010"/>
      <c r="G37" s="1010"/>
      <c r="H37" s="1010"/>
      <c r="I37" s="1010"/>
      <c r="J37" s="1010"/>
      <c r="K37" s="3214"/>
      <c r="L37" s="3214"/>
      <c r="M37" s="3214"/>
      <c r="N37" s="1035"/>
      <c r="O37" s="1004"/>
      <c r="P37" s="1004"/>
    </row>
    <row r="38" spans="1:16" s="610" customFormat="1" ht="15" customHeight="1" x14ac:dyDescent="0.25">
      <c r="A38" s="91"/>
      <c r="B38" s="1032"/>
      <c r="C38" s="1010"/>
      <c r="D38" s="1010"/>
      <c r="E38" s="1010"/>
      <c r="F38" s="1010"/>
      <c r="G38" s="3237" t="s">
        <v>1124</v>
      </c>
      <c r="H38" s="1010"/>
      <c r="I38" s="3226" t="s">
        <v>1125</v>
      </c>
      <c r="J38" s="1024"/>
      <c r="K38" s="3214"/>
      <c r="L38" s="3214"/>
      <c r="M38" s="3214"/>
      <c r="N38" s="1035"/>
      <c r="O38" s="1004"/>
      <c r="P38" s="1004"/>
    </row>
    <row r="39" spans="1:16" s="610" customFormat="1" ht="15" customHeight="1" x14ac:dyDescent="0.25">
      <c r="A39" s="91"/>
      <c r="B39" s="1032"/>
      <c r="C39" s="1010"/>
      <c r="D39" s="1010"/>
      <c r="E39" s="1010"/>
      <c r="F39" s="1010"/>
      <c r="G39" s="3237"/>
      <c r="H39" s="1010"/>
      <c r="I39" s="3226"/>
      <c r="J39" s="1024"/>
      <c r="K39" s="3214"/>
      <c r="L39" s="3214"/>
      <c r="M39" s="3214"/>
      <c r="N39" s="1035"/>
      <c r="O39" s="1004"/>
      <c r="P39" s="1004"/>
    </row>
    <row r="40" spans="1:16" ht="12" customHeight="1" thickBot="1" x14ac:dyDescent="0.3">
      <c r="A40" s="17"/>
      <c r="B40" s="1040"/>
      <c r="C40" s="1046"/>
      <c r="D40" s="1046"/>
      <c r="E40" s="1046"/>
      <c r="F40" s="1046"/>
      <c r="G40" s="1046"/>
      <c r="H40" s="1047"/>
      <c r="I40" s="1047"/>
      <c r="J40" s="1047"/>
      <c r="K40" s="1048"/>
      <c r="L40" s="1049"/>
      <c r="M40" s="1049"/>
      <c r="N40" s="1050"/>
      <c r="O40" s="27"/>
      <c r="P40" s="27"/>
    </row>
    <row r="41" spans="1:16" s="610" customFormat="1" ht="6.75" customHeight="1" x14ac:dyDescent="0.25">
      <c r="A41" s="91"/>
      <c r="B41" s="91"/>
      <c r="C41" s="1006"/>
      <c r="D41" s="1006"/>
      <c r="E41" s="1006"/>
      <c r="F41" s="1006"/>
      <c r="G41" s="1006"/>
      <c r="H41" s="1006"/>
      <c r="I41" s="1006"/>
      <c r="J41" s="1006"/>
      <c r="K41" s="1007"/>
      <c r="L41" s="1045"/>
      <c r="M41" s="1045"/>
      <c r="N41" s="1045"/>
      <c r="O41" s="90"/>
      <c r="P41" s="90"/>
    </row>
    <row r="42" spans="1:16" ht="32.25" customHeight="1" x14ac:dyDescent="0.25">
      <c r="A42" s="17"/>
      <c r="B42" s="3235" t="s">
        <v>2354</v>
      </c>
      <c r="C42" s="3235"/>
      <c r="D42" s="3235"/>
      <c r="E42" s="3235"/>
      <c r="F42" s="3235"/>
      <c r="G42" s="3235"/>
      <c r="H42" s="3235"/>
      <c r="I42" s="3235"/>
      <c r="J42" s="3235"/>
      <c r="K42" s="3235"/>
      <c r="L42" s="1013"/>
      <c r="M42" s="1013"/>
      <c r="N42" s="1013"/>
      <c r="O42" s="21"/>
      <c r="P42" s="21"/>
    </row>
    <row r="43" spans="1:16" ht="34.5" customHeight="1" thickBot="1" x14ac:dyDescent="0.3">
      <c r="A43" s="17"/>
      <c r="B43" s="3235" t="s">
        <v>3618</v>
      </c>
      <c r="C43" s="3235"/>
      <c r="D43" s="3235"/>
      <c r="E43" s="3235"/>
      <c r="F43" s="3235"/>
      <c r="G43" s="3235"/>
      <c r="H43" s="3235"/>
      <c r="I43" s="3235"/>
      <c r="J43" s="3235"/>
      <c r="K43" s="3235"/>
      <c r="L43" s="1013"/>
      <c r="M43" s="1013"/>
      <c r="N43" s="1013"/>
      <c r="O43" s="21"/>
      <c r="P43" s="21"/>
    </row>
    <row r="44" spans="1:16" s="610" customFormat="1" ht="12" customHeight="1" x14ac:dyDescent="0.25">
      <c r="A44" s="91"/>
      <c r="B44" s="1026"/>
      <c r="C44" s="1027"/>
      <c r="D44" s="1027"/>
      <c r="E44" s="1027"/>
      <c r="F44" s="1027"/>
      <c r="G44" s="1027"/>
      <c r="H44" s="1028"/>
      <c r="I44" s="1028"/>
      <c r="J44" s="1028"/>
      <c r="K44" s="1029"/>
      <c r="L44" s="1030"/>
      <c r="M44" s="1030"/>
      <c r="N44" s="1031"/>
      <c r="O44" s="90"/>
      <c r="P44" s="90"/>
    </row>
    <row r="45" spans="1:16" s="610" customFormat="1" ht="28.5" customHeight="1" x14ac:dyDescent="0.25">
      <c r="A45" s="91"/>
      <c r="B45" s="1032"/>
      <c r="C45" s="1007"/>
      <c r="D45" s="1007"/>
      <c r="E45" s="3211" t="s">
        <v>3616</v>
      </c>
      <c r="F45" s="3212"/>
      <c r="G45" s="3212"/>
      <c r="H45" s="1017"/>
      <c r="I45" s="1021" t="s">
        <v>1278</v>
      </c>
      <c r="J45" s="1022"/>
      <c r="K45" s="3213" t="s">
        <v>2358</v>
      </c>
      <c r="L45" s="3214"/>
      <c r="M45" s="3214"/>
      <c r="N45" s="1033"/>
      <c r="O45" s="90"/>
      <c r="P45" s="90"/>
    </row>
    <row r="46" spans="1:16" s="610" customFormat="1" ht="15" customHeight="1" x14ac:dyDescent="0.25">
      <c r="A46" s="91"/>
      <c r="B46" s="1032"/>
      <c r="C46" s="1009"/>
      <c r="D46" s="1009"/>
      <c r="E46" s="1018"/>
      <c r="F46" s="1018"/>
      <c r="G46" s="1018"/>
      <c r="H46" s="1019"/>
      <c r="I46" s="1019"/>
      <c r="J46" s="1019"/>
      <c r="K46" s="3214"/>
      <c r="L46" s="3214"/>
      <c r="M46" s="3214"/>
      <c r="N46" s="1034"/>
      <c r="O46" s="91"/>
      <c r="P46" s="91"/>
    </row>
    <row r="47" spans="1:16" s="610" customFormat="1" ht="15" customHeight="1" x14ac:dyDescent="0.25">
      <c r="A47" s="91"/>
      <c r="B47" s="1032"/>
      <c r="C47" s="3234" t="s">
        <v>2355</v>
      </c>
      <c r="D47" s="1009"/>
      <c r="E47" s="3233" t="s">
        <v>1123</v>
      </c>
      <c r="F47" s="1023"/>
      <c r="G47" s="1010"/>
      <c r="H47" s="1018"/>
      <c r="I47" s="3234" t="s">
        <v>1120</v>
      </c>
      <c r="J47" s="1023"/>
      <c r="K47" s="3214"/>
      <c r="L47" s="3214"/>
      <c r="M47" s="3214"/>
      <c r="N47" s="1034"/>
      <c r="O47" s="91"/>
      <c r="P47" s="91"/>
    </row>
    <row r="48" spans="1:16" s="610" customFormat="1" ht="15" customHeight="1" x14ac:dyDescent="0.25">
      <c r="A48" s="91"/>
      <c r="B48" s="1032"/>
      <c r="C48" s="3234"/>
      <c r="D48" s="1010"/>
      <c r="E48" s="3233"/>
      <c r="F48" s="1023"/>
      <c r="G48" s="1010"/>
      <c r="H48" s="1020"/>
      <c r="I48" s="3234"/>
      <c r="J48" s="1023"/>
      <c r="K48" s="3214"/>
      <c r="L48" s="3214"/>
      <c r="M48" s="3214"/>
      <c r="N48" s="1035"/>
      <c r="O48" s="1004"/>
      <c r="P48" s="1004"/>
    </row>
    <row r="49" spans="1:16" s="610" customFormat="1" ht="33" customHeight="1" x14ac:dyDescent="0.25">
      <c r="A49" s="91"/>
      <c r="B49" s="1032"/>
      <c r="C49" s="3234"/>
      <c r="D49" s="1010"/>
      <c r="E49" s="1020"/>
      <c r="F49" s="1020"/>
      <c r="G49" s="1020"/>
      <c r="H49" s="1020"/>
      <c r="I49" s="1020"/>
      <c r="J49" s="1020"/>
      <c r="K49" s="3214"/>
      <c r="L49" s="3214"/>
      <c r="M49" s="3214"/>
      <c r="N49" s="1035"/>
      <c r="O49" s="1004"/>
      <c r="P49" s="1004"/>
    </row>
    <row r="50" spans="1:16" s="610" customFormat="1" ht="31.5" customHeight="1" x14ac:dyDescent="0.25">
      <c r="B50" s="1036"/>
      <c r="C50" s="1037"/>
      <c r="D50" s="1037"/>
      <c r="E50" s="3224" t="s">
        <v>2349</v>
      </c>
      <c r="F50" s="3225"/>
      <c r="G50" s="3225"/>
      <c r="H50" s="1038"/>
      <c r="I50" s="1237" t="s">
        <v>2356</v>
      </c>
      <c r="J50" s="1039"/>
      <c r="K50" s="3214"/>
      <c r="L50" s="3214"/>
      <c r="M50" s="3214"/>
      <c r="N50" s="1035"/>
      <c r="O50" s="1004"/>
      <c r="P50" s="1004"/>
    </row>
    <row r="51" spans="1:16" s="610" customFormat="1" ht="9.75" customHeight="1" x14ac:dyDescent="0.25">
      <c r="A51" s="91"/>
      <c r="B51" s="1032"/>
      <c r="C51" s="1010"/>
      <c r="D51" s="1010"/>
      <c r="E51" s="1010"/>
      <c r="F51" s="1010"/>
      <c r="G51" s="1010"/>
      <c r="H51" s="1010"/>
      <c r="I51" s="1010"/>
      <c r="J51" s="1010"/>
      <c r="K51" s="3214"/>
      <c r="L51" s="3214"/>
      <c r="M51" s="3214"/>
      <c r="N51" s="1035"/>
      <c r="O51" s="1004"/>
      <c r="P51" s="1004"/>
    </row>
    <row r="52" spans="1:16" s="610" customFormat="1" ht="15" customHeight="1" x14ac:dyDescent="0.25">
      <c r="A52" s="91"/>
      <c r="B52" s="1032"/>
      <c r="C52" s="1010"/>
      <c r="D52" s="1010"/>
      <c r="E52" s="3237" t="s">
        <v>1124</v>
      </c>
      <c r="F52" s="1025"/>
      <c r="G52" s="575"/>
      <c r="H52" s="1010"/>
      <c r="I52" s="3234" t="s">
        <v>2357</v>
      </c>
      <c r="J52" s="1024"/>
      <c r="K52" s="3214"/>
      <c r="L52" s="3214"/>
      <c r="M52" s="3214"/>
      <c r="N52" s="1035"/>
      <c r="O52" s="1004"/>
      <c r="P52" s="1004"/>
    </row>
    <row r="53" spans="1:16" s="610" customFormat="1" ht="42" customHeight="1" x14ac:dyDescent="0.25">
      <c r="A53" s="91"/>
      <c r="B53" s="1032"/>
      <c r="C53" s="1010"/>
      <c r="D53" s="1010"/>
      <c r="E53" s="3237"/>
      <c r="F53" s="1025"/>
      <c r="G53" s="575"/>
      <c r="H53" s="1010"/>
      <c r="I53" s="3234"/>
      <c r="J53" s="1024"/>
      <c r="K53" s="3214"/>
      <c r="L53" s="3214"/>
      <c r="M53" s="3214"/>
      <c r="N53" s="1035"/>
      <c r="O53" s="1004"/>
      <c r="P53" s="1004"/>
    </row>
    <row r="54" spans="1:16" s="610" customFormat="1" ht="12" customHeight="1" thickBot="1" x14ac:dyDescent="0.3">
      <c r="A54" s="91"/>
      <c r="B54" s="1040"/>
      <c r="C54" s="1041"/>
      <c r="D54" s="1041"/>
      <c r="E54" s="1041"/>
      <c r="F54" s="1041"/>
      <c r="G54" s="1041"/>
      <c r="H54" s="1041"/>
      <c r="I54" s="1041"/>
      <c r="J54" s="1041"/>
      <c r="K54" s="1042"/>
      <c r="L54" s="1043"/>
      <c r="M54" s="1043"/>
      <c r="N54" s="1044"/>
      <c r="O54" s="90"/>
      <c r="P54" s="90"/>
    </row>
    <row r="55" spans="1:16" s="610" customFormat="1" ht="6.75" customHeight="1" thickBot="1" x14ac:dyDescent="0.3">
      <c r="A55" s="91"/>
      <c r="B55" s="91"/>
      <c r="C55" s="1006"/>
      <c r="D55" s="1006"/>
      <c r="E55" s="1006"/>
      <c r="F55" s="1006"/>
      <c r="G55" s="1006"/>
      <c r="H55" s="1006"/>
      <c r="I55" s="1006"/>
      <c r="J55" s="1006"/>
      <c r="K55" s="1007"/>
      <c r="L55" s="1008"/>
      <c r="M55" s="1008"/>
      <c r="N55" s="1008"/>
      <c r="O55" s="90"/>
      <c r="P55" s="90"/>
    </row>
    <row r="56" spans="1:16" s="610" customFormat="1" ht="12" customHeight="1" x14ac:dyDescent="0.25">
      <c r="A56" s="91"/>
      <c r="B56" s="1026"/>
      <c r="C56" s="1027"/>
      <c r="D56" s="1027"/>
      <c r="E56" s="1027"/>
      <c r="F56" s="1027"/>
      <c r="G56" s="1027"/>
      <c r="H56" s="1028"/>
      <c r="I56" s="1028"/>
      <c r="J56" s="1028"/>
      <c r="K56" s="1029"/>
      <c r="L56" s="1030"/>
      <c r="M56" s="1030"/>
      <c r="N56" s="1031"/>
      <c r="O56" s="90"/>
      <c r="P56" s="90"/>
    </row>
    <row r="57" spans="1:16" s="610" customFormat="1" ht="30.75" customHeight="1" x14ac:dyDescent="0.25">
      <c r="A57" s="91"/>
      <c r="B57" s="1032"/>
      <c r="C57" s="1007"/>
      <c r="D57" s="1007"/>
      <c r="E57" s="3211" t="s">
        <v>3616</v>
      </c>
      <c r="F57" s="3212"/>
      <c r="G57" s="3212"/>
      <c r="H57" s="1017"/>
      <c r="I57" s="1021" t="s">
        <v>1278</v>
      </c>
      <c r="J57" s="1022"/>
      <c r="K57" s="3213" t="s">
        <v>2363</v>
      </c>
      <c r="L57" s="3214"/>
      <c r="M57" s="3214"/>
      <c r="N57" s="1033"/>
      <c r="O57" s="90"/>
      <c r="P57" s="90"/>
    </row>
    <row r="58" spans="1:16" s="610" customFormat="1" ht="15" customHeight="1" x14ac:dyDescent="0.25">
      <c r="A58" s="91"/>
      <c r="B58" s="1032"/>
      <c r="C58" s="1009"/>
      <c r="D58" s="1009"/>
      <c r="E58" s="1018"/>
      <c r="F58" s="1018"/>
      <c r="G58" s="1018"/>
      <c r="H58" s="1019"/>
      <c r="I58" s="1019"/>
      <c r="J58" s="1019"/>
      <c r="K58" s="3214"/>
      <c r="L58" s="3214"/>
      <c r="M58" s="3214"/>
      <c r="N58" s="1034"/>
      <c r="O58" s="91"/>
      <c r="P58" s="91"/>
    </row>
    <row r="59" spans="1:16" s="610" customFormat="1" ht="15" customHeight="1" x14ac:dyDescent="0.25">
      <c r="A59" s="91"/>
      <c r="B59" s="1032"/>
      <c r="C59" s="3234" t="s">
        <v>2359</v>
      </c>
      <c r="D59" s="1009"/>
      <c r="E59" s="1007"/>
      <c r="F59" s="1007"/>
      <c r="G59" s="1007"/>
      <c r="H59" s="1007"/>
      <c r="I59" s="1007"/>
      <c r="J59" s="1023"/>
      <c r="K59" s="3214"/>
      <c r="L59" s="3214"/>
      <c r="M59" s="3214"/>
      <c r="N59" s="1034"/>
      <c r="O59" s="91"/>
      <c r="P59" s="91"/>
    </row>
    <row r="60" spans="1:16" s="610" customFormat="1" ht="15" customHeight="1" x14ac:dyDescent="0.25">
      <c r="A60" s="91"/>
      <c r="B60" s="1032"/>
      <c r="C60" s="3234"/>
      <c r="D60" s="1010"/>
      <c r="E60" s="1007"/>
      <c r="F60" s="1007"/>
      <c r="G60" s="1007"/>
      <c r="H60" s="1007"/>
      <c r="I60" s="1007"/>
      <c r="J60" s="1023"/>
      <c r="K60" s="3214"/>
      <c r="L60" s="3214"/>
      <c r="M60" s="3214"/>
      <c r="N60" s="1035"/>
      <c r="O60" s="1004"/>
      <c r="P60" s="1004"/>
    </row>
    <row r="61" spans="1:16" s="610" customFormat="1" ht="33.75" customHeight="1" x14ac:dyDescent="0.25">
      <c r="A61" s="91"/>
      <c r="B61" s="1032"/>
      <c r="C61" s="3234"/>
      <c r="D61" s="1010"/>
      <c r="E61" s="1007"/>
      <c r="F61" s="1007"/>
      <c r="G61" s="1007"/>
      <c r="H61" s="1007"/>
      <c r="I61" s="1007"/>
      <c r="J61" s="1020"/>
      <c r="K61" s="3214"/>
      <c r="L61" s="3214"/>
      <c r="M61" s="3214"/>
      <c r="N61" s="1035"/>
      <c r="O61" s="1004"/>
      <c r="P61" s="1004"/>
    </row>
    <row r="62" spans="1:16" s="610" customFormat="1" ht="15" customHeight="1" x14ac:dyDescent="0.25">
      <c r="B62" s="1036"/>
      <c r="C62" s="1037"/>
      <c r="D62" s="1037"/>
      <c r="E62" s="1007"/>
      <c r="F62" s="1007"/>
      <c r="G62" s="1007"/>
      <c r="H62" s="1007"/>
      <c r="I62" s="1007"/>
      <c r="J62" s="1039"/>
      <c r="K62" s="3214"/>
      <c r="L62" s="3214"/>
      <c r="M62" s="3214"/>
      <c r="N62" s="1035"/>
      <c r="O62" s="1004"/>
      <c r="P62" s="1004"/>
    </row>
    <row r="63" spans="1:16" s="610" customFormat="1" ht="9.75" customHeight="1" x14ac:dyDescent="0.25">
      <c r="A63" s="91"/>
      <c r="B63" s="1032"/>
      <c r="C63" s="1010"/>
      <c r="D63" s="1010"/>
      <c r="E63" s="1010"/>
      <c r="F63" s="1010"/>
      <c r="G63" s="1010"/>
      <c r="H63" s="1010"/>
      <c r="I63" s="1010"/>
      <c r="J63" s="1010"/>
      <c r="K63" s="3214"/>
      <c r="L63" s="3214"/>
      <c r="M63" s="3214"/>
      <c r="N63" s="1035"/>
      <c r="O63" s="1004"/>
      <c r="P63" s="1004"/>
    </row>
    <row r="64" spans="1:16" s="610" customFormat="1" ht="15" customHeight="1" x14ac:dyDescent="0.25">
      <c r="A64" s="91"/>
      <c r="B64" s="1032"/>
      <c r="C64" s="3224" t="s">
        <v>2360</v>
      </c>
      <c r="D64" s="1010"/>
      <c r="E64" s="3237" t="s">
        <v>1123</v>
      </c>
      <c r="F64" s="1025"/>
      <c r="G64" s="3241" t="s">
        <v>1126</v>
      </c>
      <c r="H64" s="1010"/>
      <c r="I64" s="3238" t="s">
        <v>2356</v>
      </c>
      <c r="J64" s="1024"/>
      <c r="K64" s="3214"/>
      <c r="L64" s="3214"/>
      <c r="M64" s="3214"/>
      <c r="N64" s="1035"/>
      <c r="O64" s="1004"/>
      <c r="P64" s="1004"/>
    </row>
    <row r="65" spans="1:16" s="610" customFormat="1" ht="15" customHeight="1" x14ac:dyDescent="0.25">
      <c r="A65" s="91"/>
      <c r="B65" s="1032"/>
      <c r="C65" s="3224"/>
      <c r="D65" s="1010"/>
      <c r="E65" s="3237"/>
      <c r="F65" s="1025"/>
      <c r="G65" s="3242"/>
      <c r="H65" s="1010"/>
      <c r="I65" s="3238"/>
      <c r="J65" s="1024"/>
      <c r="K65" s="3214"/>
      <c r="L65" s="3214"/>
      <c r="M65" s="3214"/>
      <c r="N65" s="1035"/>
      <c r="O65" s="1004"/>
      <c r="P65" s="1004"/>
    </row>
    <row r="66" spans="1:16" s="610" customFormat="1" ht="9.75" customHeight="1" x14ac:dyDescent="0.25">
      <c r="A66" s="91"/>
      <c r="B66" s="1032"/>
      <c r="C66" s="1010"/>
      <c r="D66" s="1010"/>
      <c r="E66" s="1010"/>
      <c r="F66" s="1010"/>
      <c r="G66" s="1010"/>
      <c r="H66" s="1010"/>
      <c r="I66" s="1010"/>
      <c r="J66" s="1010"/>
      <c r="K66" s="3214"/>
      <c r="L66" s="3214"/>
      <c r="M66" s="3214"/>
      <c r="N66" s="1035"/>
      <c r="O66" s="1004"/>
      <c r="P66" s="1004"/>
    </row>
    <row r="67" spans="1:16" s="610" customFormat="1" ht="36" customHeight="1" x14ac:dyDescent="0.25">
      <c r="A67" s="91"/>
      <c r="B67" s="1032"/>
      <c r="C67" s="1010"/>
      <c r="D67" s="1010"/>
      <c r="E67" s="3243" t="s">
        <v>2362</v>
      </c>
      <c r="F67" s="3243"/>
      <c r="G67" s="3243"/>
      <c r="H67" s="1010"/>
      <c r="I67" s="1010"/>
      <c r="J67" s="1010"/>
      <c r="K67" s="3214"/>
      <c r="L67" s="3214"/>
      <c r="M67" s="3214"/>
      <c r="N67" s="1035"/>
      <c r="O67" s="1004"/>
      <c r="P67" s="1004"/>
    </row>
    <row r="68" spans="1:16" s="610" customFormat="1" ht="9.75" customHeight="1" x14ac:dyDescent="0.25">
      <c r="A68" s="91"/>
      <c r="B68" s="1032"/>
      <c r="C68" s="1010"/>
      <c r="D68" s="1010"/>
      <c r="E68" s="1010"/>
      <c r="F68" s="1010"/>
      <c r="G68" s="1010"/>
      <c r="H68" s="1010"/>
      <c r="I68" s="1010"/>
      <c r="J68" s="1010"/>
      <c r="K68" s="3214"/>
      <c r="L68" s="3214"/>
      <c r="M68" s="3214"/>
      <c r="N68" s="1035"/>
      <c r="O68" s="1004"/>
      <c r="P68" s="1004"/>
    </row>
    <row r="69" spans="1:16" s="610" customFormat="1" ht="15" customHeight="1" x14ac:dyDescent="0.25">
      <c r="A69" s="91"/>
      <c r="B69" s="1032"/>
      <c r="C69" s="3224" t="s">
        <v>2361</v>
      </c>
      <c r="D69" s="1010"/>
      <c r="E69" s="3237" t="s">
        <v>1123</v>
      </c>
      <c r="F69" s="1025"/>
      <c r="G69" s="3239" t="s">
        <v>1121</v>
      </c>
      <c r="H69" s="1010"/>
      <c r="I69" s="3238" t="s">
        <v>2356</v>
      </c>
      <c r="J69" s="1024"/>
      <c r="K69" s="3214"/>
      <c r="L69" s="3214"/>
      <c r="M69" s="3214"/>
      <c r="N69" s="1035"/>
      <c r="O69" s="1004"/>
      <c r="P69" s="1004"/>
    </row>
    <row r="70" spans="1:16" s="610" customFormat="1" ht="73.5" customHeight="1" x14ac:dyDescent="0.25">
      <c r="A70" s="91"/>
      <c r="B70" s="1032"/>
      <c r="C70" s="3224"/>
      <c r="D70" s="1010"/>
      <c r="E70" s="3237"/>
      <c r="F70" s="1025"/>
      <c r="G70" s="3240"/>
      <c r="H70" s="1010"/>
      <c r="I70" s="3238"/>
      <c r="J70" s="1024"/>
      <c r="K70" s="3214"/>
      <c r="L70" s="3214"/>
      <c r="M70" s="3214"/>
      <c r="N70" s="1035"/>
      <c r="O70" s="1004"/>
      <c r="P70" s="1004"/>
    </row>
    <row r="71" spans="1:16" ht="39.75" customHeight="1" thickBot="1" x14ac:dyDescent="0.3">
      <c r="A71" s="17"/>
      <c r="B71" s="1040"/>
      <c r="C71" s="1047"/>
      <c r="D71" s="1047"/>
      <c r="E71" s="1047"/>
      <c r="F71" s="1047"/>
      <c r="G71" s="1047"/>
      <c r="H71" s="1047"/>
      <c r="I71" s="1047"/>
      <c r="J71" s="1047"/>
      <c r="K71" s="1048"/>
      <c r="L71" s="1049"/>
      <c r="M71" s="1049"/>
      <c r="N71" s="1050"/>
      <c r="O71" s="27"/>
      <c r="P71" s="27"/>
    </row>
    <row r="72" spans="1:16" ht="15" customHeight="1" x14ac:dyDescent="0.25">
      <c r="A72" s="17"/>
      <c r="B72" s="91"/>
      <c r="C72" s="1010"/>
      <c r="D72" s="1010"/>
      <c r="E72" s="1010"/>
      <c r="F72" s="1010"/>
      <c r="G72" s="1010"/>
      <c r="H72" s="1010"/>
      <c r="I72" s="1010"/>
      <c r="J72" s="1010"/>
      <c r="K72" s="1012"/>
      <c r="L72" s="856"/>
      <c r="M72" s="856"/>
      <c r="N72" s="856"/>
      <c r="O72" s="27"/>
      <c r="P72" s="27"/>
    </row>
    <row r="73" spans="1:16" ht="15" customHeight="1" x14ac:dyDescent="0.25">
      <c r="A73" s="17"/>
      <c r="B73" s="91"/>
      <c r="C73" s="1014"/>
      <c r="D73" s="1014"/>
      <c r="E73" s="1014"/>
      <c r="F73" s="1014"/>
      <c r="G73" s="1014"/>
      <c r="H73" s="1010"/>
      <c r="I73" s="1010"/>
      <c r="J73" s="1010"/>
      <c r="K73" s="1012"/>
      <c r="L73" s="856"/>
      <c r="M73" s="856"/>
      <c r="N73" s="856"/>
      <c r="O73" s="27"/>
      <c r="P73" s="27"/>
    </row>
    <row r="74" spans="1:16" ht="30" customHeight="1" x14ac:dyDescent="0.25">
      <c r="A74" s="17"/>
      <c r="B74" s="91"/>
      <c r="C74" s="1014"/>
      <c r="D74" s="1014"/>
      <c r="E74" s="1014"/>
      <c r="F74" s="1014"/>
      <c r="G74" s="1014"/>
      <c r="H74" s="32"/>
      <c r="I74" s="32"/>
      <c r="J74" s="32"/>
      <c r="K74" s="1012"/>
      <c r="L74" s="1013"/>
      <c r="M74" s="856"/>
      <c r="N74" s="856"/>
      <c r="O74" s="27"/>
      <c r="P74" s="27"/>
    </row>
    <row r="75" spans="1:16" ht="30" customHeight="1" x14ac:dyDescent="0.25">
      <c r="A75" s="17"/>
      <c r="B75" s="91"/>
      <c r="C75" s="1014"/>
      <c r="D75" s="1014"/>
      <c r="E75" s="1014"/>
      <c r="F75" s="1014"/>
      <c r="G75" s="1014"/>
      <c r="H75" s="1010"/>
      <c r="I75" s="1010"/>
      <c r="J75" s="1010"/>
      <c r="K75" s="1012"/>
      <c r="L75" s="856"/>
      <c r="M75" s="856"/>
      <c r="N75" s="856"/>
      <c r="O75" s="27"/>
      <c r="P75" s="27"/>
    </row>
    <row r="76" spans="1:16" ht="30" customHeight="1" x14ac:dyDescent="0.25">
      <c r="A76" s="17"/>
      <c r="B76" s="91"/>
      <c r="C76" s="1014"/>
      <c r="D76" s="1014"/>
      <c r="E76" s="1014"/>
      <c r="F76" s="1014"/>
      <c r="G76" s="1014"/>
      <c r="H76" s="32"/>
      <c r="I76" s="32"/>
      <c r="J76" s="32"/>
      <c r="K76" s="1012"/>
      <c r="L76" s="856"/>
      <c r="M76" s="856"/>
      <c r="N76" s="856"/>
      <c r="O76" s="27"/>
      <c r="P76" s="27"/>
    </row>
    <row r="77" spans="1:16" ht="30" customHeight="1" x14ac:dyDescent="0.25">
      <c r="A77" s="17"/>
      <c r="B77" s="91"/>
      <c r="C77" s="1010"/>
      <c r="D77" s="1010"/>
      <c r="E77" s="1010"/>
      <c r="F77" s="1010"/>
      <c r="G77" s="1010"/>
      <c r="H77" s="1010"/>
      <c r="I77" s="1010"/>
      <c r="J77" s="1010"/>
      <c r="K77" s="1012"/>
      <c r="L77" s="856"/>
      <c r="M77" s="856"/>
      <c r="N77" s="856"/>
      <c r="O77" s="27"/>
      <c r="P77" s="27"/>
    </row>
    <row r="78" spans="1:16" ht="30" customHeight="1" x14ac:dyDescent="0.25">
      <c r="A78" s="17"/>
      <c r="B78" s="91"/>
      <c r="C78" s="1010"/>
      <c r="D78" s="1010"/>
      <c r="E78" s="1010"/>
      <c r="F78" s="1010"/>
      <c r="G78" s="1010"/>
      <c r="H78" s="1010"/>
      <c r="I78" s="1010"/>
      <c r="J78" s="1010"/>
      <c r="K78" s="1012"/>
      <c r="L78" s="1013"/>
      <c r="M78" s="856"/>
      <c r="N78" s="856"/>
      <c r="O78" s="27"/>
      <c r="P78" s="27"/>
    </row>
    <row r="79" spans="1:16" ht="30" customHeight="1" x14ac:dyDescent="0.25">
      <c r="A79" s="17"/>
      <c r="B79" s="91"/>
      <c r="C79" s="1010"/>
      <c r="D79" s="1010"/>
      <c r="E79" s="1010"/>
      <c r="F79" s="1010"/>
      <c r="G79" s="1010"/>
      <c r="H79" s="1010"/>
      <c r="I79" s="1010"/>
      <c r="J79" s="1010"/>
      <c r="K79" s="1012"/>
      <c r="L79" s="856"/>
      <c r="M79" s="856"/>
      <c r="N79" s="856"/>
      <c r="O79" s="27"/>
      <c r="P79" s="27"/>
    </row>
    <row r="80" spans="1:16" ht="30" customHeight="1" x14ac:dyDescent="0.25">
      <c r="A80" s="17"/>
      <c r="B80" s="91"/>
      <c r="C80" s="1010"/>
      <c r="D80" s="1010"/>
      <c r="E80" s="1010"/>
      <c r="F80" s="1010"/>
      <c r="G80" s="1010"/>
      <c r="H80" s="1010"/>
      <c r="I80" s="1010"/>
      <c r="J80" s="1010"/>
      <c r="K80" s="1012"/>
      <c r="L80" s="856"/>
      <c r="M80" s="856"/>
      <c r="N80" s="856"/>
      <c r="O80" s="27"/>
      <c r="P80" s="27"/>
    </row>
    <row r="81" spans="1:16" ht="30" customHeight="1" x14ac:dyDescent="0.25">
      <c r="A81" s="17"/>
      <c r="B81" s="91"/>
      <c r="C81" s="1010"/>
      <c r="D81" s="1010"/>
      <c r="E81" s="1010"/>
      <c r="F81" s="1010"/>
      <c r="G81" s="1010"/>
      <c r="H81" s="1010"/>
      <c r="I81" s="1010"/>
      <c r="J81" s="1010"/>
      <c r="K81" s="1012"/>
      <c r="L81" s="856"/>
      <c r="M81" s="856"/>
      <c r="N81" s="856"/>
      <c r="O81" s="27"/>
      <c r="P81" s="27"/>
    </row>
    <row r="82" spans="1:16" ht="30" customHeight="1" x14ac:dyDescent="0.25">
      <c r="A82" s="17"/>
      <c r="B82" s="91"/>
      <c r="C82" s="1010"/>
      <c r="D82" s="1010"/>
      <c r="E82" s="1010"/>
      <c r="F82" s="1010"/>
      <c r="G82" s="1010"/>
      <c r="H82" s="1010"/>
      <c r="I82" s="1010"/>
      <c r="J82" s="1010"/>
      <c r="K82" s="1011"/>
      <c r="L82" s="1011"/>
      <c r="M82" s="1011"/>
      <c r="N82" s="1011"/>
      <c r="O82" s="26"/>
      <c r="P82" s="26"/>
    </row>
    <row r="83" spans="1:16" ht="30" customHeight="1" x14ac:dyDescent="0.25">
      <c r="A83" s="17"/>
      <c r="B83" s="91"/>
      <c r="C83" s="1010"/>
      <c r="D83" s="1010"/>
      <c r="E83" s="1010"/>
      <c r="F83" s="1010"/>
      <c r="G83" s="1010"/>
      <c r="H83" s="1010"/>
      <c r="I83" s="1010"/>
      <c r="J83" s="1010"/>
      <c r="K83" s="1007"/>
      <c r="L83" s="1007"/>
      <c r="M83" s="1007"/>
      <c r="N83" s="1007"/>
      <c r="O83" s="17"/>
      <c r="P83" s="17"/>
    </row>
    <row r="84" spans="1:16" ht="30" customHeight="1" x14ac:dyDescent="0.25">
      <c r="A84" s="17"/>
      <c r="B84" s="91"/>
      <c r="C84" s="1014"/>
      <c r="D84" s="1014"/>
      <c r="E84" s="1014"/>
      <c r="F84" s="1014"/>
      <c r="G84" s="1014"/>
      <c r="H84" s="1010"/>
      <c r="I84" s="1010"/>
      <c r="J84" s="1010"/>
      <c r="K84" s="1007"/>
      <c r="L84" s="1007"/>
      <c r="M84" s="1007"/>
      <c r="N84" s="1007"/>
      <c r="O84" s="17"/>
      <c r="P84" s="17"/>
    </row>
    <row r="85" spans="1:16" ht="30" customHeight="1" x14ac:dyDescent="0.25">
      <c r="A85" s="17"/>
      <c r="B85" s="91"/>
      <c r="C85" s="1014"/>
      <c r="D85" s="1014"/>
      <c r="E85" s="1014"/>
      <c r="F85" s="1014"/>
      <c r="G85" s="1014"/>
      <c r="H85" s="32"/>
      <c r="I85" s="32"/>
      <c r="J85" s="32"/>
      <c r="K85" s="1007"/>
      <c r="L85" s="1007"/>
      <c r="M85" s="1007"/>
      <c r="N85" s="1007"/>
      <c r="O85" s="17"/>
      <c r="P85" s="17"/>
    </row>
    <row r="86" spans="1:16" ht="30" customHeight="1" x14ac:dyDescent="0.25">
      <c r="A86" s="17"/>
      <c r="B86" s="91"/>
      <c r="C86" s="1014"/>
      <c r="D86" s="1014"/>
      <c r="E86" s="1014"/>
      <c r="F86" s="1014"/>
      <c r="G86" s="1014"/>
      <c r="H86" s="32"/>
      <c r="I86" s="32"/>
      <c r="J86" s="32"/>
      <c r="K86" s="1013"/>
      <c r="L86" s="1013"/>
      <c r="M86" s="1013"/>
      <c r="N86" s="1013"/>
      <c r="O86" s="21"/>
      <c r="P86" s="21"/>
    </row>
    <row r="87" spans="1:16" ht="30" customHeight="1" x14ac:dyDescent="0.25">
      <c r="A87" s="17"/>
      <c r="B87" s="91"/>
      <c r="C87" s="1014"/>
      <c r="D87" s="1014"/>
      <c r="E87" s="1014"/>
      <c r="F87" s="1014"/>
      <c r="G87" s="1014"/>
      <c r="H87" s="1010"/>
      <c r="I87" s="1010"/>
      <c r="J87" s="1010"/>
      <c r="K87" s="1013"/>
      <c r="L87" s="1013"/>
      <c r="M87" s="1013"/>
      <c r="N87" s="1013"/>
      <c r="O87" s="21"/>
      <c r="P87" s="21"/>
    </row>
    <row r="88" spans="1:16" ht="30" customHeight="1" x14ac:dyDescent="0.25">
      <c r="A88" s="17"/>
      <c r="B88" s="91"/>
      <c r="C88" s="1014"/>
      <c r="D88" s="1014"/>
      <c r="E88" s="1014"/>
      <c r="F88" s="1014"/>
      <c r="G88" s="1014"/>
      <c r="H88" s="32"/>
      <c r="I88" s="32"/>
      <c r="J88" s="32"/>
      <c r="K88" s="1013"/>
      <c r="L88" s="1013"/>
      <c r="M88" s="1013"/>
      <c r="N88" s="1013"/>
      <c r="O88" s="21"/>
      <c r="P88" s="21"/>
    </row>
    <row r="89" spans="1:16" ht="30" customHeight="1" x14ac:dyDescent="0.25">
      <c r="A89" s="17"/>
      <c r="B89" s="91"/>
      <c r="C89" s="1014"/>
      <c r="D89" s="1014"/>
      <c r="E89" s="1014"/>
      <c r="F89" s="1014"/>
      <c r="G89" s="1014"/>
      <c r="H89" s="1010"/>
      <c r="I89" s="1010"/>
      <c r="J89" s="1010"/>
      <c r="K89" s="1013"/>
      <c r="L89" s="1013"/>
      <c r="M89" s="1013"/>
      <c r="N89" s="1013"/>
      <c r="O89" s="21"/>
      <c r="P89" s="21"/>
    </row>
    <row r="90" spans="1:16" ht="30" customHeight="1" x14ac:dyDescent="0.25">
      <c r="A90" s="17"/>
      <c r="B90" s="91"/>
      <c r="C90" s="1014"/>
      <c r="D90" s="1014"/>
      <c r="E90" s="1014"/>
      <c r="F90" s="1014"/>
      <c r="G90" s="1014"/>
      <c r="H90" s="32"/>
      <c r="I90" s="32"/>
      <c r="J90" s="32"/>
      <c r="K90" s="1013"/>
      <c r="L90" s="1013"/>
      <c r="M90" s="1013"/>
      <c r="N90" s="1013"/>
      <c r="O90" s="21"/>
      <c r="P90" s="21"/>
    </row>
    <row r="91" spans="1:16" ht="30" customHeight="1" x14ac:dyDescent="0.25">
      <c r="A91" s="17"/>
      <c r="B91" s="91"/>
      <c r="C91" s="1014"/>
      <c r="D91" s="1014"/>
      <c r="E91" s="1014"/>
      <c r="F91" s="1014"/>
      <c r="G91" s="1014"/>
      <c r="H91" s="32"/>
      <c r="I91" s="32"/>
      <c r="J91" s="32"/>
      <c r="K91" s="1013"/>
      <c r="L91" s="1013"/>
      <c r="M91" s="1013"/>
      <c r="N91" s="1013"/>
      <c r="O91" s="21"/>
      <c r="P91" s="21"/>
    </row>
    <row r="92" spans="1:16" ht="30" customHeight="1" x14ac:dyDescent="0.25">
      <c r="A92" s="17"/>
      <c r="B92" s="91"/>
      <c r="C92" s="1014"/>
      <c r="D92" s="1014"/>
      <c r="E92" s="1014"/>
      <c r="F92" s="1014"/>
      <c r="G92" s="1014"/>
      <c r="H92" s="1010"/>
      <c r="I92" s="1010"/>
      <c r="J92" s="1010"/>
      <c r="K92" s="1013"/>
      <c r="L92" s="1013"/>
      <c r="M92" s="1013"/>
      <c r="N92" s="1013"/>
      <c r="O92" s="21"/>
      <c r="P92" s="21"/>
    </row>
    <row r="93" spans="1:16" ht="30" customHeight="1" x14ac:dyDescent="0.25">
      <c r="A93" s="17"/>
      <c r="B93" s="91"/>
      <c r="C93" s="1014"/>
      <c r="D93" s="1014"/>
      <c r="E93" s="1014"/>
      <c r="F93" s="1014"/>
      <c r="G93" s="1014"/>
      <c r="H93" s="32"/>
      <c r="I93" s="32"/>
      <c r="J93" s="32"/>
      <c r="K93" s="1013"/>
      <c r="L93" s="1013"/>
      <c r="M93" s="1013"/>
      <c r="N93" s="1013"/>
      <c r="O93" s="21"/>
      <c r="P93" s="21"/>
    </row>
    <row r="94" spans="1:16" ht="30" customHeight="1" x14ac:dyDescent="0.25">
      <c r="A94" s="17"/>
      <c r="B94" s="91"/>
      <c r="C94" s="1014"/>
      <c r="D94" s="1014"/>
      <c r="E94" s="1014"/>
      <c r="F94" s="1014"/>
      <c r="G94" s="1014"/>
      <c r="H94" s="32"/>
      <c r="I94" s="32"/>
      <c r="J94" s="32"/>
      <c r="K94" s="1012"/>
      <c r="L94" s="1013"/>
      <c r="M94" s="1013"/>
      <c r="N94" s="1013"/>
      <c r="O94" s="21"/>
      <c r="P94" s="21"/>
    </row>
    <row r="95" spans="1:16" ht="30" customHeight="1" x14ac:dyDescent="0.25">
      <c r="A95" s="17"/>
      <c r="B95" s="91"/>
      <c r="C95" s="1014"/>
      <c r="D95" s="1014"/>
      <c r="E95" s="1014"/>
      <c r="F95" s="1014"/>
      <c r="G95" s="1014"/>
      <c r="H95" s="1010"/>
      <c r="I95" s="1010"/>
      <c r="J95" s="1010"/>
      <c r="K95" s="1012"/>
      <c r="L95" s="1013"/>
      <c r="M95" s="1013"/>
      <c r="N95" s="1013"/>
      <c r="O95" s="21"/>
      <c r="P95" s="21"/>
    </row>
    <row r="96" spans="1:16" ht="30" customHeight="1" x14ac:dyDescent="0.25">
      <c r="A96" s="17"/>
      <c r="B96" s="91"/>
      <c r="C96" s="1014"/>
      <c r="D96" s="1014"/>
      <c r="E96" s="1014"/>
      <c r="F96" s="1014"/>
      <c r="G96" s="1014"/>
      <c r="H96" s="32"/>
      <c r="I96" s="32"/>
      <c r="J96" s="32"/>
      <c r="K96" s="1012"/>
      <c r="L96" s="1013"/>
      <c r="M96" s="1013"/>
      <c r="N96" s="1013"/>
      <c r="O96" s="21"/>
      <c r="P96" s="21"/>
    </row>
    <row r="97" spans="1:16" ht="30" customHeight="1" x14ac:dyDescent="0.25">
      <c r="A97" s="17"/>
      <c r="B97" s="91"/>
      <c r="C97" s="1014"/>
      <c r="D97" s="1014"/>
      <c r="E97" s="1014"/>
      <c r="F97" s="1014"/>
      <c r="G97" s="1014"/>
      <c r="H97" s="1010"/>
      <c r="I97" s="1010"/>
      <c r="J97" s="1010"/>
      <c r="K97" s="1012"/>
      <c r="L97" s="1013"/>
      <c r="M97" s="1013"/>
      <c r="N97" s="1013"/>
      <c r="O97" s="21"/>
      <c r="P97" s="21"/>
    </row>
    <row r="98" spans="1:16" ht="30" customHeight="1" x14ac:dyDescent="0.25">
      <c r="A98" s="17"/>
      <c r="B98" s="91"/>
      <c r="C98" s="1014"/>
      <c r="D98" s="1014"/>
      <c r="E98" s="1014"/>
      <c r="F98" s="1014"/>
      <c r="G98" s="1014"/>
      <c r="H98" s="32"/>
      <c r="I98" s="32"/>
      <c r="J98" s="32"/>
      <c r="K98" s="1012"/>
      <c r="L98" s="1013"/>
      <c r="M98" s="1013"/>
      <c r="N98" s="1013"/>
      <c r="O98" s="21"/>
      <c r="P98" s="21"/>
    </row>
    <row r="99" spans="1:16" ht="30" customHeight="1" x14ac:dyDescent="0.25">
      <c r="A99" s="17"/>
      <c r="B99" s="91"/>
      <c r="C99" s="1014"/>
      <c r="D99" s="1014"/>
      <c r="E99" s="1014"/>
      <c r="F99" s="1014"/>
      <c r="G99" s="1014"/>
      <c r="H99" s="1010"/>
      <c r="I99" s="1010"/>
      <c r="J99" s="1010"/>
      <c r="K99" s="1012"/>
      <c r="L99" s="1013"/>
      <c r="M99" s="1013"/>
      <c r="N99" s="1013"/>
      <c r="O99" s="21"/>
      <c r="P99" s="21"/>
    </row>
    <row r="100" spans="1:16" ht="30" customHeight="1" x14ac:dyDescent="0.25">
      <c r="A100" s="17"/>
      <c r="B100" s="91"/>
      <c r="C100" s="1014"/>
      <c r="D100" s="1014"/>
      <c r="E100" s="1014"/>
      <c r="F100" s="1014"/>
      <c r="G100" s="1014"/>
      <c r="H100" s="32"/>
      <c r="I100" s="32"/>
      <c r="J100" s="32"/>
      <c r="K100" s="1012"/>
      <c r="L100" s="1013"/>
      <c r="M100" s="1013"/>
      <c r="N100" s="1013"/>
      <c r="O100" s="21"/>
      <c r="P100" s="21"/>
    </row>
    <row r="101" spans="1:16" ht="30" customHeight="1" x14ac:dyDescent="0.25">
      <c r="A101" s="17"/>
      <c r="B101" s="91"/>
      <c r="C101" s="1014"/>
      <c r="D101" s="1014"/>
      <c r="E101" s="1014"/>
      <c r="F101" s="1014"/>
      <c r="G101" s="1014"/>
      <c r="H101" s="1010"/>
      <c r="I101" s="1010"/>
      <c r="J101" s="1010"/>
      <c r="K101" s="1012"/>
      <c r="L101" s="1013"/>
      <c r="M101" s="1013"/>
      <c r="N101" s="1013"/>
      <c r="O101" s="21"/>
      <c r="P101" s="21"/>
    </row>
    <row r="102" spans="1:16" ht="30" customHeight="1" x14ac:dyDescent="0.25">
      <c r="A102" s="17"/>
      <c r="B102" s="91"/>
      <c r="C102" s="1014"/>
      <c r="D102" s="1014"/>
      <c r="E102" s="1014"/>
      <c r="F102" s="1014"/>
      <c r="G102" s="1014"/>
      <c r="H102" s="32"/>
      <c r="I102" s="32"/>
      <c r="J102" s="32"/>
      <c r="K102" s="1012"/>
      <c r="L102" s="1013"/>
      <c r="M102" s="1013"/>
      <c r="N102" s="1013"/>
      <c r="O102" s="21"/>
      <c r="P102" s="21"/>
    </row>
    <row r="103" spans="1:16" ht="30" customHeight="1" x14ac:dyDescent="0.25">
      <c r="A103" s="17"/>
      <c r="B103" s="91"/>
      <c r="C103" s="1010"/>
      <c r="D103" s="1010"/>
      <c r="E103" s="1010"/>
      <c r="F103" s="1010"/>
      <c r="G103" s="1010"/>
      <c r="H103" s="1010"/>
      <c r="I103" s="1010"/>
      <c r="J103" s="1010"/>
      <c r="K103" s="1012"/>
      <c r="L103" s="1013"/>
      <c r="M103" s="1013"/>
      <c r="N103" s="1013"/>
      <c r="O103" s="21"/>
      <c r="P103" s="21"/>
    </row>
    <row r="104" spans="1:16" ht="30" customHeight="1" x14ac:dyDescent="0.25">
      <c r="A104" s="17"/>
      <c r="B104" s="91"/>
      <c r="C104" s="1010"/>
      <c r="D104" s="1010"/>
      <c r="E104" s="1010"/>
      <c r="F104" s="1010"/>
      <c r="G104" s="1010"/>
      <c r="H104" s="1010"/>
      <c r="I104" s="1010"/>
      <c r="J104" s="1010"/>
      <c r="K104" s="1012"/>
      <c r="L104" s="1013"/>
      <c r="M104" s="1013"/>
      <c r="N104" s="1013"/>
      <c r="O104" s="21"/>
      <c r="P104" s="21"/>
    </row>
    <row r="105" spans="1:16" ht="30" customHeight="1" x14ac:dyDescent="0.25">
      <c r="A105" s="17"/>
      <c r="B105" s="91"/>
      <c r="C105" s="1010"/>
      <c r="D105" s="1010"/>
      <c r="E105" s="1010"/>
      <c r="F105" s="1010"/>
      <c r="G105" s="1010"/>
      <c r="H105" s="1010"/>
      <c r="I105" s="1010"/>
      <c r="J105" s="1010"/>
      <c r="K105" s="1012"/>
      <c r="L105" s="1013"/>
      <c r="M105" s="1013"/>
      <c r="N105" s="1013"/>
      <c r="O105" s="21"/>
      <c r="P105" s="21"/>
    </row>
    <row r="106" spans="1:16" ht="30" customHeight="1" x14ac:dyDescent="0.25">
      <c r="A106" s="17"/>
      <c r="B106" s="91"/>
      <c r="C106" s="1010"/>
      <c r="D106" s="1010"/>
      <c r="E106" s="1010"/>
      <c r="F106" s="1010"/>
      <c r="G106" s="1010"/>
      <c r="H106" s="1010"/>
      <c r="I106" s="1010"/>
      <c r="J106" s="1010"/>
      <c r="K106" s="1012"/>
      <c r="L106" s="1013"/>
      <c r="M106" s="1013"/>
      <c r="N106" s="1013"/>
      <c r="O106" s="21"/>
      <c r="P106" s="21"/>
    </row>
    <row r="107" spans="1:16" ht="30" customHeight="1" x14ac:dyDescent="0.25">
      <c r="A107" s="17"/>
      <c r="B107" s="91"/>
      <c r="C107" s="1014"/>
      <c r="D107" s="1014"/>
      <c r="E107" s="1014"/>
      <c r="F107" s="1014"/>
      <c r="G107" s="1014"/>
      <c r="H107" s="1010"/>
      <c r="I107" s="1010"/>
      <c r="J107" s="1010"/>
      <c r="K107" s="1012"/>
      <c r="L107" s="1013"/>
      <c r="M107" s="1013"/>
      <c r="N107" s="1013"/>
      <c r="O107" s="21"/>
      <c r="P107" s="21"/>
    </row>
    <row r="108" spans="1:16" ht="30" customHeight="1" x14ac:dyDescent="0.25">
      <c r="A108" s="17"/>
      <c r="B108" s="91"/>
      <c r="C108" s="1014"/>
      <c r="D108" s="1014"/>
      <c r="E108" s="1014"/>
      <c r="F108" s="1014"/>
      <c r="G108" s="1014"/>
      <c r="H108" s="32"/>
      <c r="I108" s="32"/>
      <c r="J108" s="32"/>
      <c r="K108" s="1012"/>
      <c r="L108" s="1013"/>
      <c r="M108" s="1013"/>
      <c r="N108" s="1013"/>
      <c r="O108" s="21"/>
      <c r="P108" s="21"/>
    </row>
    <row r="109" spans="1:16" ht="30" customHeight="1" x14ac:dyDescent="0.25">
      <c r="A109" s="17"/>
      <c r="B109" s="91"/>
      <c r="C109" s="1010"/>
      <c r="D109" s="1010"/>
      <c r="E109" s="1010"/>
      <c r="F109" s="1010"/>
      <c r="G109" s="1010"/>
      <c r="H109" s="1010"/>
      <c r="I109" s="1010"/>
      <c r="J109" s="1010"/>
      <c r="K109" s="1012"/>
      <c r="L109" s="1013"/>
      <c r="M109" s="856"/>
      <c r="N109" s="856"/>
      <c r="O109" s="27"/>
      <c r="P109" s="27"/>
    </row>
    <row r="110" spans="1:16" ht="30" customHeight="1" x14ac:dyDescent="0.25">
      <c r="A110" s="17"/>
      <c r="B110" s="91"/>
      <c r="C110" s="1014"/>
      <c r="D110" s="1014"/>
      <c r="E110" s="1014"/>
      <c r="F110" s="1014"/>
      <c r="G110" s="1014"/>
      <c r="H110" s="1010"/>
      <c r="I110" s="1010"/>
      <c r="J110" s="1010"/>
      <c r="K110" s="1012"/>
      <c r="L110" s="856"/>
      <c r="M110" s="856"/>
      <c r="N110" s="856"/>
      <c r="O110" s="27"/>
      <c r="P110" s="27"/>
    </row>
    <row r="111" spans="1:16" ht="30" customHeight="1" x14ac:dyDescent="0.25">
      <c r="A111" s="17"/>
      <c r="B111" s="91"/>
      <c r="C111" s="1014"/>
      <c r="D111" s="1014"/>
      <c r="E111" s="1014"/>
      <c r="F111" s="1014"/>
      <c r="G111" s="1014"/>
      <c r="H111" s="32"/>
      <c r="I111" s="32"/>
      <c r="J111" s="32"/>
      <c r="K111" s="1012"/>
      <c r="L111" s="856"/>
      <c r="M111" s="856"/>
      <c r="N111" s="856"/>
      <c r="O111" s="27"/>
      <c r="P111" s="27"/>
    </row>
    <row r="112" spans="1:16" ht="30" customHeight="1" x14ac:dyDescent="0.25">
      <c r="A112" s="17"/>
      <c r="B112" s="91"/>
      <c r="C112" s="1014"/>
      <c r="D112" s="1014"/>
      <c r="E112" s="1014"/>
      <c r="F112" s="1014"/>
      <c r="G112" s="1014"/>
      <c r="H112" s="32"/>
      <c r="I112" s="32"/>
      <c r="J112" s="32"/>
      <c r="K112" s="1012"/>
      <c r="L112" s="856"/>
      <c r="M112" s="856"/>
      <c r="N112" s="856"/>
      <c r="O112" s="27"/>
      <c r="P112" s="27"/>
    </row>
    <row r="113" spans="1:16" ht="30" customHeight="1" x14ac:dyDescent="0.25">
      <c r="A113" s="17"/>
      <c r="B113" s="91"/>
      <c r="C113" s="1010"/>
      <c r="D113" s="1010"/>
      <c r="E113" s="1010"/>
      <c r="F113" s="1010"/>
      <c r="G113" s="1010"/>
      <c r="H113" s="1010"/>
      <c r="I113" s="1010"/>
      <c r="J113" s="1010"/>
      <c r="K113" s="1012"/>
      <c r="L113" s="856"/>
      <c r="M113" s="856"/>
      <c r="N113" s="856"/>
      <c r="O113" s="27"/>
      <c r="P113" s="27"/>
    </row>
    <row r="114" spans="1:16" ht="30" customHeight="1" x14ac:dyDescent="0.25">
      <c r="A114" s="17"/>
      <c r="B114" s="91"/>
      <c r="C114" s="1010"/>
      <c r="D114" s="1010"/>
      <c r="E114" s="1010"/>
      <c r="F114" s="1010"/>
      <c r="G114" s="1010"/>
      <c r="H114" s="1010"/>
      <c r="I114" s="1010"/>
      <c r="J114" s="1010"/>
      <c r="K114" s="1012"/>
      <c r="L114" s="856"/>
      <c r="M114" s="856"/>
      <c r="N114" s="856"/>
      <c r="O114" s="27"/>
      <c r="P114" s="27"/>
    </row>
    <row r="115" spans="1:16" ht="30" customHeight="1" x14ac:dyDescent="0.25">
      <c r="A115" s="17"/>
      <c r="B115" s="91"/>
      <c r="C115" s="1010"/>
      <c r="D115" s="1010"/>
      <c r="E115" s="1010"/>
      <c r="F115" s="1010"/>
      <c r="G115" s="1010"/>
      <c r="H115" s="1010"/>
      <c r="I115" s="1010"/>
      <c r="J115" s="1010"/>
      <c r="K115" s="1012"/>
      <c r="L115" s="856"/>
      <c r="M115" s="856"/>
      <c r="N115" s="856"/>
      <c r="O115" s="27"/>
      <c r="P115" s="27"/>
    </row>
    <row r="116" spans="1:16" ht="30" customHeight="1" x14ac:dyDescent="0.25">
      <c r="A116" s="17"/>
      <c r="B116" s="91"/>
      <c r="C116" s="1010"/>
      <c r="D116" s="1010"/>
      <c r="E116" s="1010"/>
      <c r="F116" s="1010"/>
      <c r="G116" s="1010"/>
      <c r="H116" s="1010"/>
      <c r="I116" s="1010"/>
      <c r="J116" s="1010"/>
      <c r="K116" s="1007"/>
      <c r="L116" s="1007"/>
      <c r="M116" s="1007"/>
      <c r="N116" s="1007"/>
      <c r="O116" s="17"/>
      <c r="P116" s="17"/>
    </row>
    <row r="117" spans="1:16" ht="30" customHeight="1" x14ac:dyDescent="0.25">
      <c r="A117" s="17"/>
      <c r="B117" s="91"/>
      <c r="C117" s="1010"/>
      <c r="D117" s="1010"/>
      <c r="E117" s="1010"/>
      <c r="F117" s="1010"/>
      <c r="G117" s="1010"/>
      <c r="H117" s="1010"/>
      <c r="I117" s="1010"/>
      <c r="J117" s="1010"/>
      <c r="K117" s="1007"/>
      <c r="L117" s="1007"/>
      <c r="M117" s="1007"/>
      <c r="N117" s="1007"/>
      <c r="O117" s="17"/>
      <c r="P117" s="17"/>
    </row>
    <row r="118" spans="1:16" ht="30" customHeight="1" x14ac:dyDescent="0.25">
      <c r="A118" s="17"/>
      <c r="B118" s="91"/>
      <c r="C118" s="1010"/>
      <c r="D118" s="1010"/>
      <c r="E118" s="1010"/>
      <c r="F118" s="1010"/>
      <c r="G118" s="1010"/>
      <c r="H118" s="1010"/>
      <c r="I118" s="1010"/>
      <c r="J118" s="1010"/>
      <c r="K118" s="1007"/>
      <c r="L118" s="1007"/>
      <c r="M118" s="1007"/>
      <c r="N118" s="1007"/>
      <c r="O118" s="17"/>
      <c r="P118" s="17"/>
    </row>
    <row r="119" spans="1:16" ht="30" customHeight="1" x14ac:dyDescent="0.25">
      <c r="A119" s="17"/>
      <c r="B119" s="91"/>
      <c r="C119" s="1010"/>
      <c r="D119" s="1010"/>
      <c r="E119" s="1010"/>
      <c r="F119" s="1010"/>
      <c r="G119" s="1010"/>
      <c r="H119" s="1010"/>
      <c r="I119" s="1010"/>
      <c r="J119" s="1010"/>
      <c r="K119" s="1007"/>
      <c r="L119" s="1007"/>
      <c r="M119" s="1007"/>
      <c r="N119" s="1007"/>
      <c r="O119" s="17"/>
      <c r="P119" s="17"/>
    </row>
    <row r="120" spans="1:16" ht="30" customHeight="1" x14ac:dyDescent="0.25">
      <c r="A120" s="17"/>
      <c r="B120" s="91"/>
      <c r="C120" s="1010"/>
      <c r="D120" s="1010"/>
      <c r="E120" s="1010"/>
      <c r="F120" s="1010"/>
      <c r="G120" s="1010"/>
      <c r="H120" s="1010"/>
      <c r="I120" s="1010"/>
      <c r="J120" s="1010"/>
      <c r="K120" s="1007"/>
      <c r="L120" s="1007"/>
      <c r="M120" s="1007"/>
      <c r="N120" s="1007"/>
      <c r="O120" s="17"/>
      <c r="P120" s="17"/>
    </row>
    <row r="121" spans="1:16" ht="30" customHeight="1" x14ac:dyDescent="0.25">
      <c r="A121" s="17"/>
      <c r="B121" s="91"/>
      <c r="C121" s="1014"/>
      <c r="D121" s="1014"/>
      <c r="E121" s="1014"/>
      <c r="F121" s="1014"/>
      <c r="G121" s="1014"/>
      <c r="H121" s="1010"/>
      <c r="I121" s="1010"/>
      <c r="J121" s="1010"/>
      <c r="K121" s="1007"/>
      <c r="L121" s="1007"/>
      <c r="M121" s="1007"/>
      <c r="N121" s="1007"/>
      <c r="O121" s="17"/>
      <c r="P121" s="17"/>
    </row>
    <row r="122" spans="1:16" ht="30" customHeight="1" x14ac:dyDescent="0.25">
      <c r="A122" s="17"/>
      <c r="B122" s="91"/>
      <c r="C122" s="1014"/>
      <c r="D122" s="1014"/>
      <c r="E122" s="1014"/>
      <c r="F122" s="1014"/>
      <c r="G122" s="1014"/>
      <c r="H122" s="32"/>
      <c r="I122" s="32"/>
      <c r="J122" s="32"/>
      <c r="K122" s="1007"/>
      <c r="L122" s="1007"/>
      <c r="M122" s="1007"/>
      <c r="N122" s="1007"/>
      <c r="O122" s="17"/>
      <c r="P122" s="17"/>
    </row>
    <row r="123" spans="1:16" ht="30" customHeight="1" x14ac:dyDescent="0.25">
      <c r="A123" s="17"/>
      <c r="B123" s="91"/>
      <c r="C123" s="1010"/>
      <c r="D123" s="1010"/>
      <c r="E123" s="1010"/>
      <c r="F123" s="1010"/>
      <c r="G123" s="1010"/>
      <c r="H123" s="1010"/>
      <c r="I123" s="1010"/>
      <c r="J123" s="1010"/>
      <c r="K123" s="1007"/>
      <c r="L123" s="1007"/>
      <c r="M123" s="1007"/>
      <c r="N123" s="1007"/>
      <c r="O123" s="17"/>
      <c r="P123" s="17"/>
    </row>
    <row r="124" spans="1:16" ht="30" customHeight="1" x14ac:dyDescent="0.25">
      <c r="A124" s="17"/>
      <c r="B124" s="91"/>
      <c r="C124" s="1010"/>
      <c r="D124" s="1010"/>
      <c r="E124" s="1010"/>
      <c r="F124" s="1010"/>
      <c r="G124" s="1010"/>
      <c r="H124" s="1010"/>
      <c r="I124" s="1010"/>
      <c r="J124" s="1010"/>
      <c r="K124" s="1007"/>
      <c r="L124" s="1007"/>
      <c r="M124" s="1007"/>
      <c r="N124" s="1007"/>
      <c r="O124" s="17"/>
      <c r="P124" s="17"/>
    </row>
    <row r="125" spans="1:16" ht="30" customHeight="1" x14ac:dyDescent="0.25">
      <c r="A125" s="17"/>
      <c r="B125" s="91"/>
      <c r="C125" s="1010"/>
      <c r="D125" s="1010"/>
      <c r="E125" s="1010"/>
      <c r="F125" s="1010"/>
      <c r="G125" s="1010"/>
      <c r="H125" s="1010"/>
      <c r="I125" s="1010"/>
      <c r="J125" s="1010"/>
      <c r="K125" s="1007"/>
      <c r="L125" s="1007"/>
      <c r="M125" s="1007"/>
      <c r="N125" s="1007"/>
      <c r="O125" s="17"/>
      <c r="P125" s="17"/>
    </row>
    <row r="126" spans="1:16" ht="30" customHeight="1" x14ac:dyDescent="0.25">
      <c r="A126" s="17"/>
      <c r="B126" s="91"/>
      <c r="C126" s="1010"/>
      <c r="D126" s="1010"/>
      <c r="E126" s="1010"/>
      <c r="F126" s="1010"/>
      <c r="G126" s="1010"/>
      <c r="H126" s="1010"/>
      <c r="I126" s="1010"/>
      <c r="J126" s="1010"/>
      <c r="K126" s="1007"/>
      <c r="L126" s="1015"/>
      <c r="M126" s="1015"/>
      <c r="N126" s="1015"/>
      <c r="O126" s="16"/>
      <c r="P126" s="16"/>
    </row>
    <row r="127" spans="1:16" ht="30" customHeight="1" x14ac:dyDescent="0.25">
      <c r="A127" s="17"/>
      <c r="B127" s="91"/>
      <c r="C127" s="1014"/>
      <c r="D127" s="1014"/>
      <c r="E127" s="1014"/>
      <c r="F127" s="1014"/>
      <c r="G127" s="1014"/>
      <c r="H127" s="1010"/>
      <c r="I127" s="1010"/>
      <c r="J127" s="1010"/>
      <c r="K127" s="1007"/>
      <c r="L127" s="1015"/>
      <c r="M127" s="1015"/>
      <c r="N127" s="1015"/>
      <c r="O127" s="16"/>
      <c r="P127" s="16"/>
    </row>
    <row r="128" spans="1:16" ht="30" customHeight="1" x14ac:dyDescent="0.25">
      <c r="A128" s="17"/>
      <c r="B128" s="91"/>
      <c r="C128" s="1014"/>
      <c r="D128" s="1014"/>
      <c r="E128" s="1014"/>
      <c r="F128" s="1014"/>
      <c r="G128" s="1014"/>
      <c r="H128" s="32"/>
      <c r="I128" s="32"/>
      <c r="J128" s="32"/>
      <c r="K128" s="1007"/>
      <c r="L128" s="1015"/>
      <c r="M128" s="1015"/>
      <c r="N128" s="1015"/>
      <c r="O128" s="16"/>
      <c r="P128" s="16"/>
    </row>
    <row r="129" spans="1:16" ht="30" customHeight="1" x14ac:dyDescent="0.25">
      <c r="A129" s="17"/>
      <c r="B129" s="91"/>
      <c r="C129" s="1010"/>
      <c r="D129" s="1010"/>
      <c r="E129" s="1010"/>
      <c r="F129" s="1010"/>
      <c r="G129" s="1010"/>
      <c r="H129" s="1010"/>
      <c r="I129" s="1010"/>
      <c r="J129" s="1010"/>
      <c r="K129" s="1007"/>
      <c r="L129" s="1015"/>
      <c r="M129" s="1015"/>
      <c r="N129" s="1015"/>
      <c r="O129" s="16"/>
      <c r="P129" s="16"/>
    </row>
    <row r="130" spans="1:16" ht="30" customHeight="1" x14ac:dyDescent="0.25">
      <c r="A130" s="17"/>
      <c r="B130" s="91"/>
      <c r="C130" s="30"/>
      <c r="D130" s="30"/>
      <c r="E130" s="30"/>
      <c r="F130" s="30"/>
      <c r="G130" s="30"/>
      <c r="H130" s="30"/>
      <c r="I130" s="30"/>
      <c r="J130" s="30"/>
      <c r="K130" s="17"/>
      <c r="L130" s="16"/>
      <c r="M130" s="16"/>
      <c r="N130" s="16"/>
      <c r="O130" s="16"/>
      <c r="P130" s="16"/>
    </row>
    <row r="131" spans="1:16" ht="30" customHeight="1" x14ac:dyDescent="0.25">
      <c r="A131" s="17"/>
      <c r="B131" s="91"/>
      <c r="C131" s="31"/>
      <c r="D131" s="31"/>
      <c r="E131" s="31"/>
      <c r="F131" s="31"/>
      <c r="G131" s="31"/>
      <c r="H131" s="30"/>
      <c r="I131" s="30"/>
      <c r="J131" s="30"/>
      <c r="K131" s="17"/>
      <c r="L131" s="16"/>
      <c r="M131" s="16"/>
      <c r="N131" s="16"/>
      <c r="O131" s="16"/>
      <c r="P131" s="16"/>
    </row>
    <row r="132" spans="1:16" ht="30" customHeight="1" x14ac:dyDescent="0.25">
      <c r="A132" s="17"/>
      <c r="B132" s="91"/>
      <c r="C132" s="31"/>
      <c r="D132" s="31"/>
      <c r="E132" s="31"/>
      <c r="F132" s="31"/>
      <c r="G132" s="31"/>
      <c r="H132" s="32"/>
      <c r="I132" s="32"/>
      <c r="J132" s="32"/>
      <c r="K132" s="17"/>
      <c r="L132" s="16"/>
      <c r="M132" s="16"/>
      <c r="N132" s="16"/>
      <c r="O132" s="16"/>
      <c r="P132" s="16"/>
    </row>
    <row r="133" spans="1:16" ht="30" customHeight="1" x14ac:dyDescent="0.25">
      <c r="A133" s="17"/>
      <c r="B133" s="91"/>
      <c r="C133" s="31"/>
      <c r="D133" s="31"/>
      <c r="E133" s="31"/>
      <c r="F133" s="31"/>
      <c r="G133" s="31"/>
      <c r="H133" s="32"/>
      <c r="I133" s="32"/>
      <c r="J133" s="32"/>
      <c r="K133" s="17"/>
      <c r="L133" s="16"/>
      <c r="M133" s="16"/>
      <c r="N133" s="16"/>
      <c r="O133" s="16"/>
      <c r="P133" s="16"/>
    </row>
    <row r="134" spans="1:16" ht="30" customHeight="1" x14ac:dyDescent="0.25">
      <c r="A134" s="17"/>
      <c r="B134" s="91"/>
      <c r="C134" s="31"/>
      <c r="D134" s="31"/>
      <c r="E134" s="31"/>
      <c r="F134" s="31"/>
      <c r="G134" s="31"/>
      <c r="H134" s="30"/>
      <c r="I134" s="30"/>
      <c r="J134" s="30"/>
      <c r="K134" s="17"/>
      <c r="L134" s="16"/>
      <c r="M134" s="16"/>
      <c r="N134" s="16"/>
      <c r="O134" s="16"/>
      <c r="P134" s="16"/>
    </row>
    <row r="135" spans="1:16" ht="30" customHeight="1" x14ac:dyDescent="0.25">
      <c r="A135" s="17"/>
      <c r="B135" s="91"/>
      <c r="C135" s="31"/>
      <c r="D135" s="31"/>
      <c r="E135" s="31"/>
      <c r="F135" s="31"/>
      <c r="G135" s="31"/>
      <c r="H135" s="32"/>
      <c r="I135" s="32"/>
      <c r="J135" s="32"/>
      <c r="K135" s="17"/>
      <c r="L135" s="16"/>
      <c r="M135" s="16"/>
      <c r="N135" s="16"/>
      <c r="O135" s="16"/>
      <c r="P135" s="16"/>
    </row>
    <row r="136" spans="1:16" ht="30" customHeight="1" x14ac:dyDescent="0.25">
      <c r="A136" s="17"/>
      <c r="B136" s="91"/>
      <c r="C136" s="30"/>
      <c r="D136" s="30"/>
      <c r="E136" s="30"/>
      <c r="F136" s="30"/>
      <c r="G136" s="30"/>
      <c r="H136" s="30"/>
      <c r="I136" s="30"/>
      <c r="J136" s="30"/>
      <c r="K136" s="17"/>
      <c r="L136" s="16"/>
      <c r="M136" s="16"/>
      <c r="N136" s="16"/>
      <c r="O136" s="16"/>
      <c r="P136" s="16"/>
    </row>
    <row r="137" spans="1:16" ht="30" customHeight="1" x14ac:dyDescent="0.25">
      <c r="A137" s="17"/>
      <c r="B137" s="91"/>
      <c r="C137" s="31"/>
      <c r="D137" s="31"/>
      <c r="E137" s="31"/>
      <c r="F137" s="31"/>
      <c r="G137" s="31"/>
      <c r="H137" s="30"/>
      <c r="I137" s="30"/>
      <c r="J137" s="30"/>
      <c r="K137" s="17"/>
      <c r="L137" s="16"/>
      <c r="M137" s="16"/>
      <c r="N137" s="16"/>
      <c r="O137" s="16"/>
      <c r="P137" s="16"/>
    </row>
    <row r="138" spans="1:16" ht="30" customHeight="1" x14ac:dyDescent="0.25">
      <c r="A138" s="17"/>
      <c r="B138" s="91"/>
      <c r="C138" s="31"/>
      <c r="D138" s="31"/>
      <c r="E138" s="31"/>
      <c r="F138" s="31"/>
      <c r="G138" s="31"/>
      <c r="H138" s="32"/>
      <c r="I138" s="32"/>
      <c r="J138" s="32"/>
      <c r="K138" s="17"/>
      <c r="L138" s="16"/>
      <c r="M138" s="16"/>
      <c r="N138" s="16"/>
      <c r="O138" s="16"/>
      <c r="P138" s="16"/>
    </row>
    <row r="139" spans="1:16" ht="30" customHeight="1" x14ac:dyDescent="0.25">
      <c r="A139" s="4"/>
      <c r="B139" s="575"/>
      <c r="C139" s="30"/>
      <c r="D139" s="30"/>
      <c r="E139" s="30"/>
      <c r="F139" s="30"/>
      <c r="G139" s="30"/>
      <c r="H139" s="30"/>
      <c r="I139" s="30"/>
      <c r="J139" s="30"/>
      <c r="K139" s="4"/>
    </row>
    <row r="140" spans="1:16" ht="30" customHeight="1" x14ac:dyDescent="0.25">
      <c r="A140" s="4"/>
      <c r="B140" s="575"/>
      <c r="C140" s="31"/>
      <c r="D140" s="31"/>
      <c r="E140" s="31"/>
      <c r="F140" s="31"/>
      <c r="G140" s="31"/>
      <c r="H140" s="30"/>
      <c r="I140" s="30"/>
      <c r="J140" s="30"/>
      <c r="K140" s="4"/>
    </row>
    <row r="141" spans="1:16" ht="30" customHeight="1" x14ac:dyDescent="0.25">
      <c r="A141" s="4"/>
      <c r="B141" s="575"/>
      <c r="C141" s="31"/>
      <c r="D141" s="31"/>
      <c r="E141" s="31"/>
      <c r="F141" s="31"/>
      <c r="G141" s="31"/>
      <c r="H141" s="32"/>
      <c r="I141" s="32"/>
      <c r="J141" s="32"/>
      <c r="K141" s="4"/>
    </row>
    <row r="142" spans="1:16" ht="30" customHeight="1" x14ac:dyDescent="0.25">
      <c r="A142" s="4"/>
      <c r="B142" s="575"/>
      <c r="C142" s="31"/>
      <c r="D142" s="31"/>
      <c r="E142" s="31"/>
      <c r="F142" s="31"/>
      <c r="G142" s="31"/>
      <c r="H142" s="30"/>
      <c r="I142" s="30"/>
      <c r="J142" s="30"/>
      <c r="K142" s="4"/>
    </row>
    <row r="143" spans="1:16" ht="30" customHeight="1" x14ac:dyDescent="0.25">
      <c r="A143" s="4"/>
      <c r="B143" s="575"/>
      <c r="C143" s="31"/>
      <c r="D143" s="31"/>
      <c r="E143" s="31"/>
      <c r="F143" s="31"/>
      <c r="G143" s="31"/>
      <c r="H143" s="32"/>
      <c r="I143" s="32"/>
      <c r="J143" s="32"/>
      <c r="K143" s="4"/>
    </row>
    <row r="144" spans="1:16" ht="30" customHeight="1" x14ac:dyDescent="0.25">
      <c r="A144" s="4"/>
      <c r="B144" s="575"/>
      <c r="C144" s="31"/>
      <c r="D144" s="31"/>
      <c r="E144" s="31"/>
      <c r="F144" s="31"/>
      <c r="G144" s="31"/>
      <c r="H144" s="32"/>
      <c r="I144" s="32"/>
      <c r="J144" s="32"/>
      <c r="K144" s="4"/>
    </row>
    <row r="145" spans="1:11" ht="30" customHeight="1" x14ac:dyDescent="0.25">
      <c r="A145" s="4"/>
      <c r="B145" s="575"/>
      <c r="C145" s="31"/>
      <c r="D145" s="31"/>
      <c r="E145" s="31"/>
      <c r="F145" s="31"/>
      <c r="G145" s="31"/>
      <c r="H145" s="30"/>
      <c r="I145" s="30"/>
      <c r="J145" s="30"/>
      <c r="K145" s="4"/>
    </row>
    <row r="146" spans="1:11" ht="30" customHeight="1" x14ac:dyDescent="0.25">
      <c r="A146" s="4"/>
      <c r="B146" s="575"/>
      <c r="C146" s="31"/>
      <c r="D146" s="31"/>
      <c r="E146" s="31"/>
      <c r="F146" s="31"/>
      <c r="G146" s="31"/>
      <c r="H146" s="32"/>
      <c r="I146" s="32"/>
      <c r="J146" s="32"/>
      <c r="K146" s="4"/>
    </row>
    <row r="147" spans="1:11" ht="30" customHeight="1" x14ac:dyDescent="0.25">
      <c r="A147" s="4"/>
      <c r="B147" s="575"/>
      <c r="C147" s="31"/>
      <c r="D147" s="31"/>
      <c r="E147" s="31"/>
      <c r="F147" s="31"/>
      <c r="G147" s="31"/>
      <c r="H147" s="32"/>
      <c r="I147" s="32"/>
      <c r="J147" s="32"/>
      <c r="K147" s="4"/>
    </row>
    <row r="148" spans="1:11" ht="30" customHeight="1" x14ac:dyDescent="0.25">
      <c r="A148" s="4"/>
      <c r="B148" s="575"/>
      <c r="C148" s="31"/>
      <c r="D148" s="31"/>
      <c r="E148" s="31"/>
      <c r="F148" s="31"/>
      <c r="G148" s="31"/>
      <c r="H148" s="30"/>
      <c r="I148" s="30"/>
      <c r="J148" s="30"/>
      <c r="K148" s="4"/>
    </row>
    <row r="149" spans="1:11" ht="30" customHeight="1" x14ac:dyDescent="0.25">
      <c r="A149" s="4"/>
      <c r="B149" s="575"/>
      <c r="C149" s="31"/>
      <c r="D149" s="31"/>
      <c r="E149" s="31"/>
      <c r="F149" s="31"/>
      <c r="G149" s="31"/>
      <c r="H149" s="32"/>
      <c r="I149" s="32"/>
      <c r="J149" s="32"/>
      <c r="K149" s="4"/>
    </row>
    <row r="150" spans="1:11" ht="30" customHeight="1" x14ac:dyDescent="0.25">
      <c r="A150" s="4"/>
      <c r="B150" s="575"/>
      <c r="C150" s="31"/>
      <c r="D150" s="31"/>
      <c r="E150" s="31"/>
      <c r="F150" s="31"/>
      <c r="G150" s="31"/>
      <c r="H150" s="30"/>
      <c r="I150" s="30"/>
      <c r="J150" s="30"/>
      <c r="K150" s="4"/>
    </row>
    <row r="151" spans="1:11" ht="30" customHeight="1" x14ac:dyDescent="0.25">
      <c r="A151" s="4"/>
      <c r="B151" s="575"/>
      <c r="C151" s="31"/>
      <c r="D151" s="31"/>
      <c r="E151" s="31"/>
      <c r="F151" s="31"/>
      <c r="G151" s="31"/>
      <c r="H151" s="32"/>
      <c r="I151" s="32"/>
      <c r="J151" s="32"/>
      <c r="K151" s="4"/>
    </row>
    <row r="152" spans="1:11" ht="30" customHeight="1" x14ac:dyDescent="0.25">
      <c r="A152" s="4"/>
      <c r="B152" s="575"/>
      <c r="C152" s="31"/>
      <c r="D152" s="31"/>
      <c r="E152" s="31"/>
      <c r="F152" s="31"/>
      <c r="G152" s="31"/>
      <c r="H152" s="30"/>
      <c r="I152" s="30"/>
      <c r="J152" s="30"/>
      <c r="K152" s="4"/>
    </row>
    <row r="153" spans="1:11" ht="30" customHeight="1" x14ac:dyDescent="0.25">
      <c r="A153" s="4"/>
      <c r="B153" s="575"/>
      <c r="C153" s="31"/>
      <c r="D153" s="31"/>
      <c r="E153" s="31"/>
      <c r="F153" s="31"/>
      <c r="G153" s="31"/>
      <c r="H153" s="32"/>
      <c r="I153" s="32"/>
      <c r="J153" s="32"/>
      <c r="K153" s="4"/>
    </row>
    <row r="154" spans="1:11" ht="30" customHeight="1" x14ac:dyDescent="0.25">
      <c r="A154" s="4"/>
      <c r="B154" s="575"/>
      <c r="C154" s="31"/>
      <c r="D154" s="31"/>
      <c r="E154" s="31"/>
      <c r="F154" s="31"/>
      <c r="G154" s="31"/>
      <c r="H154" s="32"/>
      <c r="I154" s="32"/>
      <c r="J154" s="32"/>
      <c r="K154" s="4"/>
    </row>
    <row r="155" spans="1:11" ht="30" customHeight="1" x14ac:dyDescent="0.25">
      <c r="A155" s="4"/>
      <c r="B155" s="575"/>
      <c r="C155" s="31"/>
      <c r="D155" s="31"/>
      <c r="E155" s="31"/>
      <c r="F155" s="31"/>
      <c r="G155" s="31"/>
      <c r="H155" s="30"/>
      <c r="I155" s="30"/>
      <c r="J155" s="30"/>
      <c r="K155" s="4"/>
    </row>
    <row r="156" spans="1:11" ht="30" customHeight="1" x14ac:dyDescent="0.25">
      <c r="A156" s="4"/>
      <c r="B156" s="575"/>
      <c r="C156" s="31"/>
      <c r="D156" s="31"/>
      <c r="E156" s="31"/>
      <c r="F156" s="31"/>
      <c r="G156" s="31"/>
      <c r="H156" s="32"/>
      <c r="I156" s="32"/>
      <c r="J156" s="32"/>
      <c r="K156" s="4"/>
    </row>
    <row r="157" spans="1:11" ht="30" customHeight="1" x14ac:dyDescent="0.25">
      <c r="A157" s="4"/>
      <c r="B157" s="575"/>
      <c r="C157" s="31"/>
      <c r="D157" s="31"/>
      <c r="E157" s="31"/>
      <c r="F157" s="31"/>
      <c r="G157" s="31"/>
      <c r="H157" s="30"/>
      <c r="I157" s="30"/>
      <c r="J157" s="30"/>
      <c r="K157" s="4"/>
    </row>
    <row r="158" spans="1:11" ht="30" customHeight="1" x14ac:dyDescent="0.25">
      <c r="A158" s="4"/>
      <c r="B158" s="575"/>
      <c r="C158" s="31"/>
      <c r="D158" s="31"/>
      <c r="E158" s="31"/>
      <c r="F158" s="31"/>
      <c r="G158" s="31"/>
      <c r="H158" s="32"/>
      <c r="I158" s="32"/>
      <c r="J158" s="32"/>
      <c r="K158" s="4"/>
    </row>
    <row r="159" spans="1:11" ht="30" customHeight="1" x14ac:dyDescent="0.25">
      <c r="A159" s="4"/>
      <c r="B159" s="575"/>
      <c r="C159" s="31"/>
      <c r="D159" s="31"/>
      <c r="E159" s="31"/>
      <c r="F159" s="31"/>
      <c r="G159" s="31"/>
      <c r="H159" s="30"/>
      <c r="I159" s="30"/>
      <c r="J159" s="30"/>
      <c r="K159" s="4"/>
    </row>
    <row r="160" spans="1:11" ht="30" customHeight="1" x14ac:dyDescent="0.25">
      <c r="A160" s="4"/>
      <c r="B160" s="575"/>
      <c r="C160" s="31"/>
      <c r="D160" s="31"/>
      <c r="E160" s="31"/>
      <c r="F160" s="31"/>
      <c r="G160" s="31"/>
      <c r="H160" s="32"/>
      <c r="I160" s="32"/>
      <c r="J160" s="32"/>
      <c r="K160" s="4"/>
    </row>
    <row r="161" spans="1:11" ht="30" customHeight="1" x14ac:dyDescent="0.25">
      <c r="A161" s="4"/>
      <c r="B161" s="575"/>
      <c r="C161" s="31"/>
      <c r="D161" s="31"/>
      <c r="E161" s="31"/>
      <c r="F161" s="31"/>
      <c r="G161" s="31"/>
      <c r="H161" s="32"/>
      <c r="I161" s="32"/>
      <c r="J161" s="32"/>
      <c r="K161" s="4"/>
    </row>
    <row r="162" spans="1:11" ht="30" customHeight="1" x14ac:dyDescent="0.25">
      <c r="A162" s="4"/>
      <c r="B162" s="575"/>
      <c r="C162" s="30"/>
      <c r="D162" s="30"/>
      <c r="E162" s="30"/>
      <c r="F162" s="30"/>
      <c r="G162" s="30"/>
      <c r="H162" s="30"/>
      <c r="I162" s="30"/>
      <c r="J162" s="30"/>
      <c r="K162" s="4"/>
    </row>
    <row r="163" spans="1:11" ht="30" customHeight="1" x14ac:dyDescent="0.25">
      <c r="A163" s="4"/>
      <c r="B163" s="575"/>
      <c r="C163" s="31"/>
      <c r="D163" s="31"/>
      <c r="E163" s="31"/>
      <c r="F163" s="31"/>
      <c r="G163" s="31"/>
      <c r="H163" s="30"/>
      <c r="I163" s="30"/>
      <c r="J163" s="30"/>
      <c r="K163" s="4"/>
    </row>
    <row r="164" spans="1:11" ht="30" customHeight="1" x14ac:dyDescent="0.25">
      <c r="A164" s="4"/>
      <c r="B164" s="575"/>
      <c r="C164" s="31"/>
      <c r="D164" s="31"/>
      <c r="E164" s="31"/>
      <c r="F164" s="31"/>
      <c r="G164" s="31"/>
      <c r="H164" s="30"/>
      <c r="I164" s="30"/>
      <c r="J164" s="30"/>
      <c r="K164" s="4"/>
    </row>
    <row r="165" spans="1:11" ht="30" customHeight="1" x14ac:dyDescent="0.25">
      <c r="A165" s="4"/>
      <c r="B165" s="575"/>
      <c r="C165" s="30"/>
      <c r="D165" s="30"/>
      <c r="E165" s="30"/>
      <c r="F165" s="30"/>
      <c r="G165" s="30"/>
      <c r="H165" s="30"/>
      <c r="I165" s="30"/>
      <c r="J165" s="30"/>
      <c r="K165" s="4"/>
    </row>
    <row r="166" spans="1:11" ht="30" customHeight="1" x14ac:dyDescent="0.25">
      <c r="A166" s="4"/>
      <c r="B166" s="575"/>
      <c r="C166" s="30"/>
      <c r="D166" s="30"/>
      <c r="E166" s="30"/>
      <c r="F166" s="30"/>
      <c r="G166" s="30"/>
      <c r="H166" s="30"/>
      <c r="I166" s="30"/>
      <c r="J166" s="30"/>
      <c r="K166" s="4"/>
    </row>
    <row r="167" spans="1:11" ht="30" customHeight="1" x14ac:dyDescent="0.25">
      <c r="A167" s="4"/>
      <c r="B167" s="575"/>
      <c r="C167" s="30"/>
      <c r="D167" s="30"/>
      <c r="E167" s="30"/>
      <c r="F167" s="30"/>
      <c r="G167" s="30"/>
      <c r="H167" s="30"/>
      <c r="I167" s="30"/>
      <c r="J167" s="30"/>
      <c r="K167" s="4"/>
    </row>
    <row r="168" spans="1:11" ht="30" customHeight="1" x14ac:dyDescent="0.25">
      <c r="A168" s="4"/>
      <c r="B168" s="575"/>
      <c r="C168" s="30"/>
      <c r="D168" s="30"/>
      <c r="E168" s="30"/>
      <c r="F168" s="30"/>
      <c r="G168" s="30"/>
      <c r="H168" s="30"/>
      <c r="I168" s="30"/>
      <c r="J168" s="30"/>
      <c r="K168" s="4"/>
    </row>
    <row r="169" spans="1:11" ht="30" customHeight="1" x14ac:dyDescent="0.25">
      <c r="A169" s="4"/>
      <c r="B169" s="575"/>
      <c r="C169" s="30"/>
      <c r="D169" s="30"/>
      <c r="E169" s="30"/>
      <c r="F169" s="30"/>
      <c r="G169" s="30"/>
      <c r="H169" s="30"/>
      <c r="I169" s="30"/>
      <c r="J169" s="30"/>
      <c r="K169" s="4"/>
    </row>
    <row r="170" spans="1:11" ht="30" customHeight="1" x14ac:dyDescent="0.25">
      <c r="A170" s="4"/>
      <c r="B170" s="575"/>
      <c r="C170" s="30"/>
      <c r="D170" s="30"/>
      <c r="E170" s="30"/>
      <c r="F170" s="30"/>
      <c r="G170" s="30"/>
      <c r="H170" s="30"/>
      <c r="I170" s="30"/>
      <c r="J170" s="30"/>
      <c r="K170" s="4"/>
    </row>
    <row r="171" spans="1:11" ht="30" customHeight="1" x14ac:dyDescent="0.25">
      <c r="A171" s="4"/>
      <c r="B171" s="575"/>
      <c r="C171" s="31"/>
      <c r="D171" s="31"/>
      <c r="E171" s="31"/>
      <c r="F171" s="31"/>
      <c r="G171" s="31"/>
      <c r="H171" s="30"/>
      <c r="I171" s="30"/>
      <c r="J171" s="30"/>
      <c r="K171" s="4"/>
    </row>
    <row r="172" spans="1:11" ht="30" customHeight="1" x14ac:dyDescent="0.25">
      <c r="A172" s="4"/>
      <c r="B172" s="575"/>
      <c r="C172" s="31"/>
      <c r="D172" s="31"/>
      <c r="E172" s="31"/>
      <c r="F172" s="31"/>
      <c r="G172" s="31"/>
      <c r="H172" s="32"/>
      <c r="I172" s="32"/>
      <c r="J172" s="32"/>
      <c r="K172" s="4"/>
    </row>
    <row r="173" spans="1:11" ht="30" customHeight="1" x14ac:dyDescent="0.25">
      <c r="A173" s="4"/>
      <c r="B173" s="575"/>
      <c r="C173" s="31"/>
      <c r="D173" s="31"/>
      <c r="E173" s="31"/>
      <c r="F173" s="31"/>
      <c r="G173" s="31"/>
      <c r="H173" s="30"/>
      <c r="I173" s="30"/>
      <c r="J173" s="30"/>
      <c r="K173" s="4"/>
    </row>
    <row r="174" spans="1:11" ht="30" customHeight="1" x14ac:dyDescent="0.25">
      <c r="A174" s="4"/>
      <c r="B174" s="575"/>
      <c r="C174" s="31"/>
      <c r="D174" s="31"/>
      <c r="E174" s="31"/>
      <c r="F174" s="31"/>
      <c r="G174" s="31"/>
      <c r="H174" s="32"/>
      <c r="I174" s="32"/>
      <c r="J174" s="32"/>
      <c r="K174" s="4"/>
    </row>
    <row r="175" spans="1:11" x14ac:dyDescent="0.25">
      <c r="A175" s="4"/>
      <c r="B175" s="575"/>
      <c r="C175" s="4"/>
      <c r="D175" s="575"/>
      <c r="E175" s="575"/>
      <c r="F175" s="575"/>
      <c r="G175" s="575"/>
      <c r="H175" s="29"/>
      <c r="I175" s="29"/>
      <c r="J175" s="29"/>
      <c r="K175" s="4"/>
    </row>
    <row r="176" spans="1:11" x14ac:dyDescent="0.25">
      <c r="A176" s="4"/>
      <c r="B176" s="575"/>
      <c r="C176" s="4"/>
      <c r="D176" s="575"/>
      <c r="E176" s="575"/>
      <c r="F176" s="575"/>
      <c r="G176" s="575"/>
      <c r="H176" s="29"/>
      <c r="I176" s="29"/>
      <c r="J176" s="29"/>
      <c r="K176" s="4"/>
    </row>
    <row r="177" spans="1:11" x14ac:dyDescent="0.25">
      <c r="A177" s="4"/>
      <c r="B177" s="575"/>
      <c r="C177" s="4"/>
      <c r="D177" s="575"/>
      <c r="E177" s="575"/>
      <c r="F177" s="575"/>
      <c r="G177" s="575"/>
      <c r="H177" s="29"/>
      <c r="I177" s="29"/>
      <c r="J177" s="29"/>
      <c r="K177" s="4"/>
    </row>
    <row r="178" spans="1:11" x14ac:dyDescent="0.25">
      <c r="A178" s="4"/>
      <c r="B178" s="575"/>
      <c r="C178" s="4"/>
      <c r="D178" s="575"/>
      <c r="E178" s="575"/>
      <c r="F178" s="575"/>
      <c r="G178" s="575"/>
      <c r="H178" s="29"/>
      <c r="I178" s="29"/>
      <c r="J178" s="29"/>
      <c r="K178" s="4"/>
    </row>
    <row r="179" spans="1:11" x14ac:dyDescent="0.25">
      <c r="A179" s="4"/>
      <c r="B179" s="575"/>
      <c r="C179" s="4"/>
      <c r="D179" s="575"/>
      <c r="E179" s="575"/>
      <c r="F179" s="575"/>
      <c r="G179" s="575"/>
      <c r="H179" s="29"/>
      <c r="I179" s="29"/>
      <c r="J179" s="29"/>
      <c r="K179" s="4"/>
    </row>
  </sheetData>
  <sheetProtection algorithmName="SHA-512" hashValue="GcwT4F7hq0Y81IH03xzngo+anX/eub/ubjMiwdVCqfluMAfF9x5R/tfVNeaZ3JdHmWB5wNhhvrfBYSsDuaqdIw==" saltValue="jj+C3syfGHPwUR4sz2ckWQ==" spinCount="100000" sheet="1" objects="1" scenarios="1"/>
  <customSheetViews>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57:G57"/>
    <mergeCell ref="K57:M70"/>
    <mergeCell ref="C59:C61"/>
    <mergeCell ref="E69:E70"/>
    <mergeCell ref="I69:I70"/>
    <mergeCell ref="C69:C70"/>
    <mergeCell ref="G69:G70"/>
    <mergeCell ref="C64:C65"/>
    <mergeCell ref="E64:E65"/>
    <mergeCell ref="G64:G65"/>
    <mergeCell ref="I64:I65"/>
    <mergeCell ref="E67:G67"/>
    <mergeCell ref="E45:G45"/>
    <mergeCell ref="K45:M53"/>
    <mergeCell ref="C47:C49"/>
    <mergeCell ref="E47:E48"/>
    <mergeCell ref="I47:I48"/>
    <mergeCell ref="E50:G50"/>
    <mergeCell ref="E52:E53"/>
    <mergeCell ref="I52:I53"/>
    <mergeCell ref="B42:K42"/>
    <mergeCell ref="B43:K43"/>
    <mergeCell ref="C33:C35"/>
    <mergeCell ref="I33:I34"/>
    <mergeCell ref="E36:G36"/>
    <mergeCell ref="I38:I39"/>
    <mergeCell ref="E33:E34"/>
    <mergeCell ref="G38:G39"/>
    <mergeCell ref="B3:G3"/>
    <mergeCell ref="B4:C4"/>
    <mergeCell ref="B7:C7"/>
    <mergeCell ref="L10:N10"/>
    <mergeCell ref="G21:G22"/>
    <mergeCell ref="I21:I22"/>
    <mergeCell ref="C21:C23"/>
    <mergeCell ref="E31:G31"/>
    <mergeCell ref="K31:M39"/>
    <mergeCell ref="E19:G19"/>
    <mergeCell ref="K19:M27"/>
    <mergeCell ref="B13:N16"/>
    <mergeCell ref="E24:G24"/>
    <mergeCell ref="I26:I27"/>
    <mergeCell ref="E26:E27"/>
  </mergeCells>
  <hyperlinks>
    <hyperlink ref="L10" location="Inhalt!A1" display="Zurück zum Inhaltsverzeichnis" xr:uid="{00000000-0004-0000-4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Y226"/>
  <sheetViews>
    <sheetView showGridLines="0" showRuler="0" zoomScaleSheetLayoutView="100" workbookViewId="0"/>
  </sheetViews>
  <sheetFormatPr defaultColWidth="9" defaultRowHeight="14.25" x14ac:dyDescent="0.2"/>
  <cols>
    <col min="1" max="1" width="2.85546875" style="635" customWidth="1"/>
    <col min="2" max="2" width="13.7109375" style="635" customWidth="1"/>
    <col min="3" max="3" width="8.28515625" style="635" customWidth="1"/>
    <col min="4" max="4" width="22.42578125" style="635" customWidth="1"/>
    <col min="5" max="5" width="28.140625" style="635" customWidth="1"/>
    <col min="6" max="9" width="21.28515625" style="635" customWidth="1"/>
    <col min="10" max="10" width="18.5703125" style="635" customWidth="1"/>
    <col min="11" max="11" width="9" style="635" customWidth="1"/>
    <col min="12" max="16384" width="9" style="635"/>
  </cols>
  <sheetData>
    <row r="1" spans="1:15" x14ac:dyDescent="0.2">
      <c r="A1" s="1482"/>
    </row>
    <row r="3" spans="1:15" ht="47.25" customHeight="1" x14ac:dyDescent="0.25">
      <c r="B3" s="2287" t="s">
        <v>2463</v>
      </c>
      <c r="C3" s="2287"/>
      <c r="D3" s="2287"/>
      <c r="E3" s="2287"/>
      <c r="F3" s="78"/>
      <c r="H3" s="78"/>
      <c r="I3" s="78"/>
      <c r="J3" s="78"/>
    </row>
    <row r="4" spans="1:15" ht="30.75" customHeight="1" x14ac:dyDescent="0.25">
      <c r="B4" s="1154" t="s">
        <v>2473</v>
      </c>
      <c r="C4" s="1154"/>
      <c r="D4" s="1154"/>
      <c r="E4" s="1154"/>
      <c r="F4" s="78"/>
      <c r="G4" s="78"/>
      <c r="H4" s="109"/>
      <c r="J4" s="110"/>
    </row>
    <row r="5" spans="1:15" ht="14.25" customHeight="1" x14ac:dyDescent="0.2">
      <c r="B5" s="179"/>
      <c r="C5" s="179"/>
      <c r="D5" s="179"/>
      <c r="E5" s="179"/>
      <c r="F5" s="8"/>
      <c r="G5" s="752" t="str">
        <f>Inhalt!$C$7</f>
        <v>V. OncoBox: L1.1.1 (211126)</v>
      </c>
      <c r="H5" s="753"/>
      <c r="J5" s="109"/>
      <c r="M5" s="107"/>
      <c r="N5" s="107"/>
      <c r="O5" s="107"/>
    </row>
    <row r="6" spans="1:15" ht="14.25" customHeight="1" x14ac:dyDescent="0.2">
      <c r="B6" s="133"/>
      <c r="C6" s="133"/>
      <c r="D6" s="133"/>
      <c r="E6" s="133"/>
      <c r="F6" s="8"/>
      <c r="G6" s="752" t="str">
        <f>Inhalt!$C$8</f>
        <v>V. Spezifikation: L1.1.1 (211126)</v>
      </c>
      <c r="H6" s="752"/>
      <c r="J6" s="109"/>
      <c r="M6" s="107"/>
      <c r="N6" s="107"/>
      <c r="O6" s="107"/>
    </row>
    <row r="7" spans="1:15" ht="27.75" customHeight="1" x14ac:dyDescent="0.2">
      <c r="B7" s="3320" t="s">
        <v>2890</v>
      </c>
      <c r="C7" s="3320"/>
      <c r="D7" s="3320"/>
      <c r="E7" s="3320"/>
      <c r="F7" s="3320"/>
      <c r="G7" s="1974" t="s">
        <v>1744</v>
      </c>
      <c r="H7" s="1975"/>
      <c r="J7" s="109"/>
      <c r="K7" s="752"/>
      <c r="L7" s="753"/>
      <c r="M7" s="107"/>
      <c r="N7" s="107"/>
      <c r="O7" s="107"/>
    </row>
    <row r="8" spans="1:15" x14ac:dyDescent="0.2">
      <c r="B8" s="3328"/>
      <c r="C8" s="3328"/>
      <c r="D8" s="3328"/>
      <c r="E8" s="3328"/>
      <c r="F8" s="1483" t="s">
        <v>678</v>
      </c>
      <c r="G8" s="1483"/>
      <c r="H8" s="1483"/>
      <c r="I8" s="1483"/>
      <c r="J8" s="1483"/>
      <c r="K8" s="1483"/>
    </row>
    <row r="9" spans="1:15" ht="21.75" customHeight="1" x14ac:dyDescent="0.2">
      <c r="B9" s="3309"/>
      <c r="C9" s="3310"/>
      <c r="D9" s="3310"/>
      <c r="E9" s="3311"/>
      <c r="F9" s="1483" t="s">
        <v>3248</v>
      </c>
      <c r="G9" s="1515" t="s">
        <v>3249</v>
      </c>
      <c r="H9" s="1515" t="s">
        <v>3250</v>
      </c>
      <c r="I9" s="1515" t="s">
        <v>3251</v>
      </c>
      <c r="J9" s="1483" t="s">
        <v>2799</v>
      </c>
      <c r="K9" s="1483" t="s">
        <v>2800</v>
      </c>
    </row>
    <row r="10" spans="1:15" x14ac:dyDescent="0.2">
      <c r="B10" s="3316" t="s">
        <v>2801</v>
      </c>
      <c r="C10" s="3321"/>
      <c r="D10" s="3321"/>
      <c r="E10" s="3322"/>
      <c r="F10" s="1531">
        <v>19</v>
      </c>
      <c r="G10" s="1531">
        <v>76</v>
      </c>
      <c r="H10" s="1531">
        <v>62</v>
      </c>
      <c r="I10" s="1531">
        <v>10</v>
      </c>
      <c r="J10" s="1531">
        <v>10</v>
      </c>
      <c r="K10" s="1531">
        <f>SUM(F10:J10 )</f>
        <v>177</v>
      </c>
    </row>
    <row r="11" spans="1:15" ht="14.25" customHeight="1" x14ac:dyDescent="0.2">
      <c r="B11" s="3304" t="s">
        <v>2802</v>
      </c>
      <c r="C11" s="3323"/>
      <c r="D11" s="3323"/>
      <c r="E11" s="3324"/>
      <c r="F11" s="1531">
        <v>5</v>
      </c>
      <c r="G11" s="1531">
        <v>76</v>
      </c>
      <c r="H11" s="1531">
        <v>61</v>
      </c>
      <c r="I11" s="1531">
        <v>10</v>
      </c>
      <c r="J11" s="1531">
        <v>9</v>
      </c>
      <c r="K11" s="1531">
        <f>SUM(F11:J11 )</f>
        <v>161</v>
      </c>
    </row>
    <row r="12" spans="1:15" ht="14.25" customHeight="1" x14ac:dyDescent="0.2">
      <c r="B12" s="3325" t="s">
        <v>2891</v>
      </c>
      <c r="C12" s="3326"/>
      <c r="D12" s="3326"/>
      <c r="E12" s="3327"/>
      <c r="F12" s="1531">
        <v>0</v>
      </c>
      <c r="G12" s="1531">
        <v>0</v>
      </c>
      <c r="H12" s="1531">
        <v>1</v>
      </c>
      <c r="I12" s="1531">
        <v>0</v>
      </c>
      <c r="J12" s="1531">
        <v>1</v>
      </c>
      <c r="K12" s="1531">
        <f>SUM(F12:J12 )</f>
        <v>2</v>
      </c>
    </row>
    <row r="13" spans="1:15" x14ac:dyDescent="0.2">
      <c r="B13" s="3304"/>
      <c r="C13" s="3305"/>
      <c r="D13" s="3305"/>
      <c r="E13" s="3306"/>
      <c r="F13" s="1531"/>
      <c r="G13" s="1531"/>
      <c r="H13" s="1531"/>
      <c r="I13" s="1531"/>
      <c r="J13" s="1531"/>
      <c r="K13" s="1531"/>
    </row>
    <row r="14" spans="1:15" x14ac:dyDescent="0.2">
      <c r="B14" s="3316" t="s">
        <v>3619</v>
      </c>
      <c r="C14" s="3305"/>
      <c r="D14" s="3305"/>
      <c r="E14" s="3306"/>
      <c r="F14" s="1531">
        <v>19</v>
      </c>
      <c r="G14" s="1531">
        <v>76</v>
      </c>
      <c r="H14" s="1531">
        <v>61</v>
      </c>
      <c r="I14" s="1531">
        <v>10</v>
      </c>
      <c r="J14" s="1531">
        <v>9</v>
      </c>
      <c r="K14" s="1531">
        <f>SUM(F14:J14 )</f>
        <v>175</v>
      </c>
    </row>
    <row r="15" spans="1:15" x14ac:dyDescent="0.2">
      <c r="B15" s="3304" t="s">
        <v>2808</v>
      </c>
      <c r="C15" s="3305"/>
      <c r="D15" s="3305"/>
      <c r="E15" s="3306"/>
      <c r="F15" s="1531">
        <v>0</v>
      </c>
      <c r="G15" s="1531">
        <v>1</v>
      </c>
      <c r="H15" s="1531">
        <v>0</v>
      </c>
      <c r="I15" s="1531">
        <v>0</v>
      </c>
      <c r="J15" s="1531">
        <v>0</v>
      </c>
      <c r="K15" s="1531">
        <f>SUM(F15:J15 )</f>
        <v>1</v>
      </c>
    </row>
    <row r="16" spans="1:15" x14ac:dyDescent="0.2">
      <c r="B16" s="3304" t="s">
        <v>2803</v>
      </c>
      <c r="C16" s="3305"/>
      <c r="D16" s="3305"/>
      <c r="E16" s="3306"/>
      <c r="F16" s="1531">
        <v>18</v>
      </c>
      <c r="G16" s="1531">
        <v>25</v>
      </c>
      <c r="H16" s="1531">
        <v>56</v>
      </c>
      <c r="I16" s="1531">
        <v>1</v>
      </c>
      <c r="J16" s="1531">
        <v>0</v>
      </c>
      <c r="K16" s="1531">
        <f>SUM(F16:J16 )</f>
        <v>100</v>
      </c>
    </row>
    <row r="17" spans="2:25" x14ac:dyDescent="0.2">
      <c r="B17" s="3304"/>
      <c r="C17" s="3305"/>
      <c r="D17" s="3305"/>
      <c r="E17" s="3306"/>
      <c r="F17" s="1531"/>
      <c r="G17" s="1531"/>
      <c r="H17" s="1531"/>
      <c r="I17" s="1531"/>
      <c r="J17" s="1531"/>
      <c r="K17" s="1531"/>
    </row>
    <row r="18" spans="2:25" x14ac:dyDescent="0.2">
      <c r="B18" s="3316" t="s">
        <v>2809</v>
      </c>
      <c r="C18" s="3305"/>
      <c r="D18" s="3305"/>
      <c r="E18" s="3306"/>
      <c r="F18" s="1531">
        <f>F14-F15-F16</f>
        <v>1</v>
      </c>
      <c r="G18" s="1531">
        <f>G14-G15-G16</f>
        <v>50</v>
      </c>
      <c r="H18" s="1531">
        <v>61</v>
      </c>
      <c r="I18" s="1531">
        <f>I14-I15-I16</f>
        <v>9</v>
      </c>
      <c r="J18" s="1531">
        <v>9</v>
      </c>
      <c r="K18" s="1531">
        <f>SUM(F18:J18 )</f>
        <v>130</v>
      </c>
    </row>
    <row r="19" spans="2:25" x14ac:dyDescent="0.2">
      <c r="B19" s="3316" t="s">
        <v>2804</v>
      </c>
      <c r="C19" s="3305"/>
      <c r="D19" s="3305"/>
      <c r="E19" s="3306"/>
      <c r="F19" s="1532">
        <f xml:space="preserve"> F18/F14</f>
        <v>5.2631578947368418E-2</v>
      </c>
      <c r="G19" s="1532">
        <f t="shared" ref="G19:I19" si="0" xml:space="preserve"> G18/G14</f>
        <v>0.65789473684210531</v>
      </c>
      <c r="H19" s="1532">
        <f t="shared" ref="H19" si="1" xml:space="preserve"> H18/H14</f>
        <v>1</v>
      </c>
      <c r="I19" s="1532">
        <f t="shared" si="0"/>
        <v>0.9</v>
      </c>
      <c r="J19" s="1532">
        <f xml:space="preserve"> IF( J14&gt;0,J18/J14,0)</f>
        <v>1</v>
      </c>
      <c r="K19" s="1532">
        <f xml:space="preserve"> IF( K14&gt;0,K18/K14,0)</f>
        <v>0.74285714285714288</v>
      </c>
    </row>
    <row r="20" spans="2:25" x14ac:dyDescent="0.2">
      <c r="B20" s="3316"/>
      <c r="C20" s="3305"/>
      <c r="D20" s="3305"/>
      <c r="E20" s="3306"/>
      <c r="F20" s="1532"/>
      <c r="G20" s="1532"/>
      <c r="H20" s="1532"/>
      <c r="I20" s="1532"/>
      <c r="J20" s="1531"/>
      <c r="K20" s="1532"/>
    </row>
    <row r="21" spans="2:25" x14ac:dyDescent="0.2">
      <c r="B21" s="3316" t="s">
        <v>2838</v>
      </c>
      <c r="C21" s="3305"/>
      <c r="D21" s="3305"/>
      <c r="E21" s="3306"/>
      <c r="F21" s="1531">
        <v>1</v>
      </c>
      <c r="G21" s="1531">
        <v>45</v>
      </c>
      <c r="H21" s="1531">
        <v>60</v>
      </c>
      <c r="I21" s="1531">
        <v>0</v>
      </c>
      <c r="J21" s="1531">
        <v>0</v>
      </c>
      <c r="K21" s="1531">
        <v>0</v>
      </c>
    </row>
    <row r="22" spans="2:25" x14ac:dyDescent="0.2">
      <c r="B22" s="3316" t="s">
        <v>2805</v>
      </c>
      <c r="C22" s="3305"/>
      <c r="D22" s="3305"/>
      <c r="E22" s="3306"/>
      <c r="F22" s="1532">
        <f xml:space="preserve"> IF( F18&gt;0,F21/F18,0)</f>
        <v>1</v>
      </c>
      <c r="G22" s="1532">
        <f t="shared" ref="G22:J22" si="2" xml:space="preserve"> IF( G18&gt;0,G21/G18,0)</f>
        <v>0.9</v>
      </c>
      <c r="H22" s="1532">
        <f t="shared" ref="H22" si="3" xml:space="preserve"> IF( H18&gt;0,H21/H18,0)</f>
        <v>0.98360655737704916</v>
      </c>
      <c r="I22" s="1532">
        <f t="shared" ref="I22" si="4" xml:space="preserve"> IF( I18&gt;0,I21/I18,0)</f>
        <v>0</v>
      </c>
      <c r="J22" s="1532">
        <f t="shared" si="2"/>
        <v>0</v>
      </c>
      <c r="K22" s="1532">
        <f xml:space="preserve"> IF( K18&gt;0,K21/K18,0)</f>
        <v>0</v>
      </c>
    </row>
    <row r="23" spans="2:25" x14ac:dyDescent="0.2">
      <c r="B23" s="3304"/>
      <c r="C23" s="3305"/>
      <c r="D23" s="3305"/>
      <c r="E23" s="3306"/>
      <c r="F23" s="1531"/>
      <c r="G23" s="1531"/>
      <c r="H23" s="1531"/>
      <c r="I23" s="1531"/>
      <c r="J23" s="1531"/>
      <c r="K23" s="1531"/>
    </row>
    <row r="24" spans="2:25" x14ac:dyDescent="0.2">
      <c r="B24" s="3316" t="s">
        <v>2806</v>
      </c>
      <c r="C24" s="3305"/>
      <c r="D24" s="3305"/>
      <c r="E24" s="3306"/>
      <c r="F24" s="1531">
        <v>0</v>
      </c>
      <c r="G24" s="1531">
        <v>0</v>
      </c>
      <c r="H24" s="1531">
        <v>1</v>
      </c>
      <c r="I24" s="1531">
        <v>0</v>
      </c>
      <c r="J24" s="1531">
        <v>0</v>
      </c>
      <c r="K24" s="1531">
        <f>SUM(F24:J24)</f>
        <v>1</v>
      </c>
    </row>
    <row r="25" spans="2:25" x14ac:dyDescent="0.2">
      <c r="B25" s="3304" t="s">
        <v>2859</v>
      </c>
      <c r="C25" s="3305"/>
      <c r="D25" s="3305"/>
      <c r="E25" s="3306"/>
      <c r="F25" s="1531">
        <v>0</v>
      </c>
      <c r="G25" s="1531">
        <v>0</v>
      </c>
      <c r="H25" s="1531">
        <v>0</v>
      </c>
      <c r="I25" s="1531">
        <v>0</v>
      </c>
      <c r="J25" s="1531">
        <v>0</v>
      </c>
      <c r="K25" s="1531">
        <f>SUM(F25:J25)</f>
        <v>0</v>
      </c>
    </row>
    <row r="26" spans="2:25" x14ac:dyDescent="0.2">
      <c r="B26" s="3304" t="s">
        <v>3620</v>
      </c>
      <c r="C26" s="3305"/>
      <c r="D26" s="3305"/>
      <c r="E26" s="3306"/>
      <c r="F26" s="1531">
        <v>0</v>
      </c>
      <c r="G26" s="1531">
        <v>0</v>
      </c>
      <c r="H26" s="1531">
        <v>1</v>
      </c>
      <c r="I26" s="1531">
        <v>0</v>
      </c>
      <c r="J26" s="1531">
        <v>0</v>
      </c>
      <c r="K26" s="1531">
        <f>SUM(F26:J26)</f>
        <v>1</v>
      </c>
    </row>
    <row r="27" spans="2:25" x14ac:dyDescent="0.2">
      <c r="B27" s="3304"/>
      <c r="C27" s="3305"/>
      <c r="D27" s="3305"/>
      <c r="E27" s="3306"/>
      <c r="F27" s="1531"/>
      <c r="G27" s="1531"/>
      <c r="H27" s="1531"/>
      <c r="I27" s="1531"/>
      <c r="J27" s="1531"/>
      <c r="K27" s="1531"/>
    </row>
    <row r="28" spans="2:25" x14ac:dyDescent="0.2">
      <c r="B28" s="3304" t="s">
        <v>2807</v>
      </c>
      <c r="C28" s="3305"/>
      <c r="D28" s="3305"/>
      <c r="E28" s="3306"/>
      <c r="F28" s="1531"/>
      <c r="G28" s="1531"/>
      <c r="H28" s="1531"/>
      <c r="I28" s="1531"/>
      <c r="J28" s="1531"/>
      <c r="K28" s="1531">
        <v>0</v>
      </c>
    </row>
    <row r="29" spans="2:25" ht="15" thickBot="1" x14ac:dyDescent="0.25">
      <c r="B29" s="1487"/>
      <c r="C29" s="1488"/>
      <c r="D29" s="1488"/>
      <c r="E29" s="1488"/>
      <c r="F29" s="1490"/>
      <c r="G29" s="1490"/>
      <c r="H29" s="1490"/>
      <c r="I29" s="1489"/>
    </row>
    <row r="30" spans="2:25" ht="15" customHeight="1" x14ac:dyDescent="0.2">
      <c r="B30" s="3332" t="s">
        <v>3199</v>
      </c>
      <c r="C30" s="3333"/>
      <c r="D30" s="3333"/>
      <c r="E30" s="3333"/>
      <c r="F30" s="3333"/>
      <c r="G30" s="3334"/>
      <c r="H30" s="1812"/>
      <c r="I30" s="1812"/>
      <c r="J30" s="1812"/>
      <c r="K30" s="1812"/>
      <c r="L30" s="1812"/>
      <c r="M30" s="1812"/>
      <c r="N30" s="1812"/>
      <c r="O30" s="1812"/>
      <c r="P30" s="1789"/>
      <c r="Q30" s="1789"/>
      <c r="R30" s="1789"/>
      <c r="S30" s="1789"/>
      <c r="T30" s="1789"/>
      <c r="U30" s="1789"/>
      <c r="V30" s="1789"/>
      <c r="W30" s="1789"/>
      <c r="X30" s="1789"/>
      <c r="Y30" s="1789"/>
    </row>
    <row r="31" spans="2:25" ht="15" customHeight="1" x14ac:dyDescent="0.2">
      <c r="B31" s="3335"/>
      <c r="C31" s="3336"/>
      <c r="D31" s="3336"/>
      <c r="E31" s="3336"/>
      <c r="F31" s="3336"/>
      <c r="G31" s="3337"/>
      <c r="H31" s="1812"/>
      <c r="I31" s="1812"/>
      <c r="J31" s="1812"/>
      <c r="K31" s="1812"/>
      <c r="L31" s="1812"/>
      <c r="M31" s="1812"/>
      <c r="N31" s="1812"/>
      <c r="O31" s="1812"/>
      <c r="P31" s="1789"/>
      <c r="Q31" s="1789"/>
      <c r="R31" s="1789"/>
      <c r="S31" s="1789"/>
      <c r="T31" s="1789"/>
      <c r="U31" s="1789"/>
      <c r="V31" s="1789"/>
      <c r="W31" s="1789"/>
      <c r="X31" s="1789"/>
      <c r="Y31" s="1789"/>
    </row>
    <row r="32" spans="2:25" ht="15" customHeight="1" x14ac:dyDescent="0.2">
      <c r="B32" s="3335"/>
      <c r="C32" s="3336"/>
      <c r="D32" s="3336"/>
      <c r="E32" s="3336"/>
      <c r="F32" s="3336"/>
      <c r="G32" s="3337"/>
      <c r="H32" s="1812"/>
      <c r="I32" s="1812"/>
      <c r="J32" s="1812"/>
      <c r="K32" s="1812"/>
      <c r="L32" s="1812"/>
      <c r="M32" s="1812"/>
      <c r="N32" s="1812"/>
      <c r="O32" s="1812"/>
      <c r="P32" s="1789"/>
      <c r="Q32" s="1789"/>
      <c r="R32" s="1789"/>
      <c r="S32" s="1789"/>
      <c r="T32" s="1789"/>
      <c r="U32" s="1789"/>
      <c r="V32" s="1789"/>
      <c r="W32" s="1789"/>
      <c r="X32" s="1789"/>
      <c r="Y32" s="1789"/>
    </row>
    <row r="33" spans="2:25" ht="15" customHeight="1" x14ac:dyDescent="0.2">
      <c r="B33" s="3335"/>
      <c r="C33" s="3336"/>
      <c r="D33" s="3336"/>
      <c r="E33" s="3336"/>
      <c r="F33" s="3336"/>
      <c r="G33" s="3337"/>
      <c r="H33" s="1812"/>
      <c r="I33" s="1812"/>
      <c r="J33" s="1812"/>
      <c r="K33" s="1812"/>
      <c r="L33" s="1812"/>
      <c r="M33" s="1812"/>
      <c r="N33" s="1812"/>
      <c r="O33" s="1812"/>
      <c r="P33" s="1789"/>
      <c r="Q33" s="1789"/>
      <c r="R33" s="1789"/>
      <c r="S33" s="1789"/>
      <c r="T33" s="1789"/>
      <c r="U33" s="1789"/>
      <c r="V33" s="1789"/>
      <c r="W33" s="1789"/>
      <c r="X33" s="1789"/>
      <c r="Y33" s="1789"/>
    </row>
    <row r="34" spans="2:25" ht="15" customHeight="1" x14ac:dyDescent="0.2">
      <c r="B34" s="3335"/>
      <c r="C34" s="3336"/>
      <c r="D34" s="3336"/>
      <c r="E34" s="3336"/>
      <c r="F34" s="3336"/>
      <c r="G34" s="3337"/>
      <c r="H34" s="1812"/>
      <c r="I34" s="1812"/>
      <c r="J34" s="1812"/>
      <c r="K34" s="1812"/>
      <c r="L34" s="1812"/>
      <c r="M34" s="1812"/>
      <c r="N34" s="1812"/>
      <c r="O34" s="1812"/>
      <c r="P34" s="1789"/>
      <c r="Q34" s="1789"/>
      <c r="R34" s="1789"/>
      <c r="S34" s="1789"/>
      <c r="T34" s="1789"/>
      <c r="U34" s="1789"/>
      <c r="V34" s="1789"/>
      <c r="W34" s="1789"/>
      <c r="X34" s="1789"/>
      <c r="Y34" s="1789"/>
    </row>
    <row r="35" spans="2:25" ht="15" customHeight="1" x14ac:dyDescent="0.2">
      <c r="B35" s="3335"/>
      <c r="C35" s="3336"/>
      <c r="D35" s="3336"/>
      <c r="E35" s="3336"/>
      <c r="F35" s="3336"/>
      <c r="G35" s="3337"/>
      <c r="H35" s="1812"/>
      <c r="I35" s="1812"/>
      <c r="J35" s="1812"/>
      <c r="K35" s="1812"/>
      <c r="L35" s="1812"/>
      <c r="M35" s="1812"/>
      <c r="N35" s="1812"/>
      <c r="O35" s="1812"/>
      <c r="P35" s="1789"/>
      <c r="Q35" s="1789"/>
      <c r="R35" s="1789"/>
      <c r="S35" s="1789"/>
      <c r="T35" s="1789"/>
      <c r="U35" s="1789"/>
      <c r="V35" s="1789"/>
      <c r="W35" s="1789"/>
      <c r="X35" s="1789"/>
      <c r="Y35" s="1789"/>
    </row>
    <row r="36" spans="2:25" ht="15" customHeight="1" x14ac:dyDescent="0.2">
      <c r="B36" s="3335"/>
      <c r="C36" s="3336"/>
      <c r="D36" s="3336"/>
      <c r="E36" s="3336"/>
      <c r="F36" s="3336"/>
      <c r="G36" s="3337"/>
      <c r="H36" s="1812"/>
      <c r="I36" s="1812"/>
      <c r="J36" s="1812"/>
      <c r="K36" s="1812"/>
      <c r="L36" s="1812"/>
      <c r="M36" s="1812"/>
      <c r="N36" s="1812"/>
      <c r="O36" s="1812"/>
      <c r="P36" s="1789"/>
      <c r="Q36" s="1789"/>
      <c r="R36" s="1789"/>
      <c r="S36" s="1789"/>
      <c r="T36" s="1789"/>
      <c r="U36" s="1789"/>
      <c r="V36" s="1789"/>
      <c r="W36" s="1789"/>
      <c r="X36" s="1789"/>
      <c r="Y36" s="1789"/>
    </row>
    <row r="37" spans="2:25" ht="15" customHeight="1" x14ac:dyDescent="0.2">
      <c r="B37" s="3335"/>
      <c r="C37" s="3336"/>
      <c r="D37" s="3336"/>
      <c r="E37" s="3336"/>
      <c r="F37" s="3336"/>
      <c r="G37" s="3337"/>
      <c r="H37" s="1812"/>
      <c r="I37" s="1812"/>
      <c r="J37" s="1812"/>
      <c r="K37" s="1812"/>
      <c r="L37" s="1812"/>
      <c r="M37" s="1812"/>
      <c r="N37" s="1812"/>
      <c r="O37" s="1812"/>
      <c r="P37" s="1789"/>
      <c r="Q37" s="1789"/>
      <c r="R37" s="1789"/>
      <c r="S37" s="1789"/>
      <c r="T37" s="1789"/>
      <c r="U37" s="1789"/>
      <c r="V37" s="1789"/>
      <c r="W37" s="1789"/>
      <c r="X37" s="1789"/>
      <c r="Y37" s="1789"/>
    </row>
    <row r="38" spans="2:25" ht="15" customHeight="1" x14ac:dyDescent="0.2">
      <c r="B38" s="3335"/>
      <c r="C38" s="3336"/>
      <c r="D38" s="3336"/>
      <c r="E38" s="3336"/>
      <c r="F38" s="3336"/>
      <c r="G38" s="3337"/>
      <c r="H38" s="1812"/>
      <c r="I38" s="1812"/>
      <c r="J38" s="1812"/>
      <c r="K38" s="1812"/>
      <c r="L38" s="1812"/>
      <c r="M38" s="1812"/>
      <c r="N38" s="1812"/>
      <c r="O38" s="1812"/>
      <c r="P38" s="1789"/>
      <c r="Q38" s="1789"/>
      <c r="R38" s="1789"/>
      <c r="S38" s="1789"/>
      <c r="T38" s="1789"/>
      <c r="U38" s="1789"/>
      <c r="V38" s="1789"/>
      <c r="W38" s="1789"/>
      <c r="X38" s="1789"/>
      <c r="Y38" s="1789"/>
    </row>
    <row r="39" spans="2:25" ht="15" customHeight="1" x14ac:dyDescent="0.2">
      <c r="B39" s="3335"/>
      <c r="C39" s="3336"/>
      <c r="D39" s="3336"/>
      <c r="E39" s="3336"/>
      <c r="F39" s="3336"/>
      <c r="G39" s="3337"/>
      <c r="H39" s="1812"/>
      <c r="I39" s="1812"/>
      <c r="J39" s="1812"/>
      <c r="K39" s="1812"/>
      <c r="L39" s="1812"/>
      <c r="M39" s="1812"/>
      <c r="N39" s="1812"/>
      <c r="O39" s="1812"/>
      <c r="P39" s="1789"/>
      <c r="Q39" s="1789"/>
      <c r="R39" s="1789"/>
      <c r="S39" s="1789"/>
      <c r="T39" s="1789"/>
      <c r="U39" s="1789"/>
      <c r="V39" s="1789"/>
      <c r="W39" s="1789"/>
      <c r="X39" s="1789"/>
      <c r="Y39" s="1789"/>
    </row>
    <row r="40" spans="2:25" ht="15" customHeight="1" x14ac:dyDescent="0.2">
      <c r="B40" s="3335"/>
      <c r="C40" s="3336"/>
      <c r="D40" s="3336"/>
      <c r="E40" s="3336"/>
      <c r="F40" s="3336"/>
      <c r="G40" s="3337"/>
      <c r="H40" s="1812"/>
      <c r="I40" s="1812"/>
      <c r="J40" s="1812"/>
      <c r="K40" s="1812"/>
      <c r="L40" s="1812"/>
      <c r="M40" s="1812"/>
      <c r="N40" s="1812"/>
      <c r="O40" s="1812"/>
      <c r="P40" s="1789"/>
      <c r="Q40" s="1789"/>
      <c r="R40" s="1789"/>
      <c r="S40" s="1789"/>
      <c r="T40" s="1789"/>
      <c r="U40" s="1789"/>
      <c r="V40" s="1789"/>
      <c r="W40" s="1789"/>
      <c r="X40" s="1789"/>
      <c r="Y40" s="1789"/>
    </row>
    <row r="41" spans="2:25" ht="15" customHeight="1" x14ac:dyDescent="0.2">
      <c r="B41" s="3335"/>
      <c r="C41" s="3336"/>
      <c r="D41" s="3336"/>
      <c r="E41" s="3336"/>
      <c r="F41" s="3336"/>
      <c r="G41" s="3337"/>
      <c r="H41" s="1812"/>
      <c r="I41" s="1812"/>
      <c r="J41" s="1812"/>
      <c r="K41" s="1812"/>
      <c r="L41" s="1812"/>
      <c r="M41" s="1812"/>
      <c r="N41" s="1812"/>
      <c r="O41" s="1812"/>
      <c r="P41" s="1789"/>
      <c r="Q41" s="1789"/>
      <c r="R41" s="1789"/>
      <c r="S41" s="1789"/>
      <c r="T41" s="1789"/>
      <c r="U41" s="1789"/>
      <c r="V41" s="1789"/>
      <c r="W41" s="1789"/>
      <c r="X41" s="1789"/>
      <c r="Y41" s="1789"/>
    </row>
    <row r="42" spans="2:25" ht="15" customHeight="1" x14ac:dyDescent="0.2">
      <c r="B42" s="3335"/>
      <c r="C42" s="3336"/>
      <c r="D42" s="3336"/>
      <c r="E42" s="3336"/>
      <c r="F42" s="3336"/>
      <c r="G42" s="3337"/>
      <c r="H42" s="1812"/>
      <c r="I42" s="1812"/>
      <c r="J42" s="1812"/>
      <c r="K42" s="1812"/>
      <c r="L42" s="1812"/>
      <c r="M42" s="1812"/>
      <c r="N42" s="1812"/>
      <c r="O42" s="1812"/>
      <c r="P42" s="1789"/>
      <c r="Q42" s="1789"/>
      <c r="R42" s="1789"/>
      <c r="S42" s="1789"/>
      <c r="T42" s="1789"/>
      <c r="U42" s="1789"/>
      <c r="V42" s="1789"/>
      <c r="W42" s="1789"/>
      <c r="X42" s="1789"/>
      <c r="Y42" s="1789"/>
    </row>
    <row r="43" spans="2:25" ht="15" customHeight="1" x14ac:dyDescent="0.2">
      <c r="B43" s="3335"/>
      <c r="C43" s="3336"/>
      <c r="D43" s="3336"/>
      <c r="E43" s="3336"/>
      <c r="F43" s="3336"/>
      <c r="G43" s="3337"/>
      <c r="H43" s="1812"/>
      <c r="I43" s="1812"/>
      <c r="J43" s="1812"/>
      <c r="K43" s="1812"/>
      <c r="L43" s="1812"/>
      <c r="M43" s="1812"/>
      <c r="N43" s="1812"/>
      <c r="O43" s="1812"/>
      <c r="P43" s="1789"/>
      <c r="Q43" s="1789"/>
      <c r="R43" s="1789"/>
      <c r="S43" s="1789"/>
      <c r="T43" s="1789"/>
      <c r="U43" s="1789"/>
      <c r="V43" s="1789"/>
      <c r="W43" s="1789"/>
      <c r="X43" s="1789"/>
      <c r="Y43" s="1789"/>
    </row>
    <row r="44" spans="2:25" ht="15" customHeight="1" x14ac:dyDescent="0.2">
      <c r="B44" s="3335"/>
      <c r="C44" s="3336"/>
      <c r="D44" s="3336"/>
      <c r="E44" s="3336"/>
      <c r="F44" s="3336"/>
      <c r="G44" s="3337"/>
      <c r="H44" s="1812"/>
      <c r="I44" s="1812"/>
      <c r="J44" s="1812"/>
      <c r="K44" s="1812"/>
      <c r="L44" s="1812"/>
      <c r="M44" s="1812"/>
      <c r="N44" s="1812"/>
      <c r="O44" s="1812"/>
      <c r="P44" s="1789"/>
      <c r="Q44" s="1789"/>
      <c r="R44" s="1789"/>
      <c r="S44" s="1789"/>
      <c r="T44" s="1789"/>
      <c r="U44" s="1789"/>
      <c r="V44" s="1789"/>
      <c r="W44" s="1789"/>
      <c r="X44" s="1789"/>
      <c r="Y44" s="1789"/>
    </row>
    <row r="45" spans="2:25" ht="15" customHeight="1" x14ac:dyDescent="0.2">
      <c r="B45" s="3335"/>
      <c r="C45" s="3336"/>
      <c r="D45" s="3336"/>
      <c r="E45" s="3336"/>
      <c r="F45" s="3336"/>
      <c r="G45" s="3337"/>
      <c r="H45" s="1812"/>
      <c r="I45" s="1812"/>
      <c r="J45" s="1812"/>
      <c r="K45" s="1812"/>
      <c r="L45" s="1812"/>
      <c r="M45" s="1812"/>
      <c r="N45" s="1812"/>
      <c r="O45" s="1812"/>
      <c r="P45" s="1789"/>
      <c r="Q45" s="1789"/>
      <c r="R45" s="1789"/>
      <c r="S45" s="1789"/>
      <c r="T45" s="1789"/>
      <c r="U45" s="1789"/>
      <c r="V45" s="1789"/>
      <c r="W45" s="1789"/>
      <c r="X45" s="1789"/>
      <c r="Y45" s="1789"/>
    </row>
    <row r="46" spans="2:25" ht="15" customHeight="1" x14ac:dyDescent="0.2">
      <c r="B46" s="3335"/>
      <c r="C46" s="3336"/>
      <c r="D46" s="3336"/>
      <c r="E46" s="3336"/>
      <c r="F46" s="3336"/>
      <c r="G46" s="3337"/>
      <c r="H46" s="1812"/>
      <c r="I46" s="1812"/>
      <c r="J46" s="1812"/>
      <c r="K46" s="1812"/>
      <c r="L46" s="1812"/>
      <c r="M46" s="1812"/>
      <c r="N46" s="1812"/>
      <c r="O46" s="1812"/>
      <c r="P46" s="1789"/>
      <c r="Q46" s="1789"/>
      <c r="R46" s="1789"/>
      <c r="S46" s="1789"/>
      <c r="T46" s="1789"/>
      <c r="U46" s="1789"/>
      <c r="V46" s="1789"/>
      <c r="W46" s="1789"/>
      <c r="X46" s="1789"/>
      <c r="Y46" s="1789"/>
    </row>
    <row r="47" spans="2:25" ht="15" customHeight="1" x14ac:dyDescent="0.2">
      <c r="B47" s="3335"/>
      <c r="C47" s="3336"/>
      <c r="D47" s="3336"/>
      <c r="E47" s="3336"/>
      <c r="F47" s="3336"/>
      <c r="G47" s="3337"/>
      <c r="H47" s="1812"/>
      <c r="I47" s="1812"/>
      <c r="J47" s="1812"/>
      <c r="K47" s="1812"/>
      <c r="L47" s="1812"/>
      <c r="M47" s="1812"/>
      <c r="N47" s="1812"/>
      <c r="O47" s="1812"/>
      <c r="P47" s="1789"/>
      <c r="Q47" s="1789"/>
      <c r="R47" s="1789"/>
      <c r="S47" s="1789"/>
      <c r="T47" s="1789"/>
      <c r="U47" s="1789"/>
      <c r="V47" s="1789"/>
      <c r="W47" s="1789"/>
      <c r="X47" s="1789"/>
      <c r="Y47" s="1789"/>
    </row>
    <row r="48" spans="2:25" ht="15" customHeight="1" x14ac:dyDescent="0.2">
      <c r="B48" s="3335"/>
      <c r="C48" s="3336"/>
      <c r="D48" s="3336"/>
      <c r="E48" s="3336"/>
      <c r="F48" s="3336"/>
      <c r="G48" s="3337"/>
      <c r="H48" s="1812"/>
      <c r="I48" s="1812"/>
      <c r="J48" s="1812"/>
      <c r="K48" s="1812"/>
      <c r="L48" s="1812"/>
      <c r="M48" s="1812"/>
      <c r="N48" s="1812"/>
      <c r="O48" s="1812"/>
      <c r="P48" s="1789"/>
      <c r="Q48" s="1789"/>
      <c r="R48" s="1789"/>
      <c r="S48" s="1789"/>
      <c r="T48" s="1789"/>
      <c r="U48" s="1789"/>
      <c r="V48" s="1789"/>
      <c r="W48" s="1789"/>
      <c r="X48" s="1789"/>
      <c r="Y48" s="1789"/>
    </row>
    <row r="49" spans="1:25" ht="15" customHeight="1" x14ac:dyDescent="0.2">
      <c r="B49" s="3335"/>
      <c r="C49" s="3336"/>
      <c r="D49" s="3336"/>
      <c r="E49" s="3336"/>
      <c r="F49" s="3336"/>
      <c r="G49" s="3337"/>
      <c r="H49" s="1812"/>
      <c r="I49" s="1812"/>
      <c r="J49" s="1812"/>
      <c r="K49" s="1812"/>
      <c r="L49" s="1812"/>
      <c r="M49" s="1812"/>
      <c r="N49" s="1812"/>
      <c r="O49" s="1812"/>
      <c r="P49" s="1789"/>
      <c r="Q49" s="1789"/>
      <c r="R49" s="1789"/>
      <c r="S49" s="1789"/>
      <c r="T49" s="1789"/>
      <c r="U49" s="1789"/>
      <c r="V49" s="1789"/>
      <c r="W49" s="1789"/>
      <c r="X49" s="1789"/>
      <c r="Y49" s="1789"/>
    </row>
    <row r="50" spans="1:25" ht="15" customHeight="1" x14ac:dyDescent="0.2">
      <c r="B50" s="3335"/>
      <c r="C50" s="3336"/>
      <c r="D50" s="3336"/>
      <c r="E50" s="3336"/>
      <c r="F50" s="3336"/>
      <c r="G50" s="3337"/>
      <c r="H50" s="1812"/>
      <c r="I50" s="1812"/>
      <c r="J50" s="1812"/>
      <c r="K50" s="1812"/>
      <c r="L50" s="1812"/>
      <c r="M50" s="1812"/>
      <c r="N50" s="1812"/>
      <c r="O50" s="1812"/>
      <c r="P50" s="1789"/>
      <c r="Q50" s="1789"/>
      <c r="R50" s="1789"/>
      <c r="S50" s="1789"/>
      <c r="T50" s="1789"/>
      <c r="U50" s="1789"/>
      <c r="V50" s="1789"/>
      <c r="W50" s="1789"/>
      <c r="X50" s="1789"/>
      <c r="Y50" s="1789"/>
    </row>
    <row r="51" spans="1:25" ht="15.75" customHeight="1" thickBot="1" x14ac:dyDescent="0.25">
      <c r="B51" s="3338"/>
      <c r="C51" s="3339"/>
      <c r="D51" s="3339"/>
      <c r="E51" s="3339"/>
      <c r="F51" s="3339"/>
      <c r="G51" s="3340"/>
      <c r="H51" s="1812"/>
      <c r="I51" s="1812"/>
      <c r="J51" s="1812"/>
      <c r="K51" s="1812"/>
      <c r="L51" s="1812"/>
      <c r="M51" s="1812"/>
      <c r="N51" s="1812"/>
      <c r="O51" s="1812"/>
      <c r="P51" s="1789"/>
      <c r="Q51" s="1789"/>
      <c r="R51" s="1789"/>
      <c r="S51" s="1789"/>
      <c r="T51" s="1789"/>
      <c r="U51" s="1789"/>
      <c r="V51" s="1789"/>
      <c r="W51" s="1789"/>
      <c r="X51" s="1789"/>
      <c r="Y51" s="1789"/>
    </row>
    <row r="52" spans="1:25" ht="51" customHeight="1" x14ac:dyDescent="0.2">
      <c r="B52" s="3330" t="s">
        <v>3200</v>
      </c>
      <c r="C52" s="3330"/>
      <c r="D52" s="3330"/>
      <c r="E52" s="3330"/>
      <c r="F52" s="3330"/>
      <c r="G52" s="3330"/>
      <c r="H52" s="3331"/>
      <c r="I52" s="3331"/>
      <c r="J52" s="3331"/>
      <c r="K52" s="3331"/>
      <c r="L52" s="3331"/>
      <c r="M52" s="1789"/>
      <c r="N52" s="1789"/>
      <c r="O52" s="1789"/>
      <c r="P52" s="1789"/>
      <c r="Q52" s="1789"/>
      <c r="R52" s="1789"/>
      <c r="S52" s="1789"/>
      <c r="T52" s="1789"/>
      <c r="U52" s="1789"/>
      <c r="V52" s="1789"/>
      <c r="W52" s="1789"/>
      <c r="X52" s="1789"/>
      <c r="Y52" s="1789"/>
    </row>
    <row r="53" spans="1:25" ht="51" customHeight="1" thickBot="1" x14ac:dyDescent="0.25">
      <c r="B53" s="1794"/>
      <c r="C53" s="1794"/>
      <c r="D53" s="1794"/>
      <c r="E53" s="1794"/>
      <c r="F53" s="1794"/>
      <c r="G53" s="1794"/>
      <c r="H53" s="1794"/>
      <c r="I53" s="1794"/>
      <c r="J53" s="1794"/>
      <c r="K53" s="1794"/>
      <c r="L53" s="1794"/>
      <c r="M53" s="1789"/>
      <c r="N53" s="1789"/>
      <c r="O53" s="1789"/>
      <c r="P53" s="1789"/>
      <c r="Q53" s="1789"/>
      <c r="R53" s="1789"/>
      <c r="S53" s="1789"/>
      <c r="T53" s="1789"/>
      <c r="U53" s="1789"/>
      <c r="V53" s="1789"/>
      <c r="W53" s="1789"/>
      <c r="X53" s="1789"/>
      <c r="Y53" s="1789"/>
    </row>
    <row r="54" spans="1:25" ht="15.75" customHeight="1" thickBot="1" x14ac:dyDescent="0.3">
      <c r="B54" s="1777" t="s">
        <v>2889</v>
      </c>
      <c r="C54" s="1778"/>
      <c r="D54" s="1779"/>
      <c r="E54" s="1780"/>
      <c r="F54" s="1490"/>
      <c r="G54" s="1490"/>
      <c r="H54" s="1490"/>
      <c r="I54" s="1489"/>
    </row>
    <row r="55" spans="1:25" s="280" customFormat="1" ht="15.75" customHeight="1" thickBot="1" x14ac:dyDescent="0.25">
      <c r="B55" s="3317" t="s">
        <v>3201</v>
      </c>
      <c r="C55" s="3318"/>
      <c r="D55" s="3318"/>
      <c r="E55" s="3319"/>
      <c r="F55" s="1490"/>
      <c r="G55" s="1490"/>
      <c r="H55" s="1490"/>
      <c r="I55" s="1490"/>
    </row>
    <row r="56" spans="1:25" ht="15.75" customHeight="1" thickBot="1" x14ac:dyDescent="0.25">
      <c r="B56" s="1491"/>
      <c r="C56" s="1492"/>
      <c r="D56" s="1492"/>
      <c r="E56" s="1492"/>
      <c r="F56" s="1490"/>
      <c r="G56" s="1490"/>
      <c r="H56" s="1490"/>
      <c r="I56" s="1489"/>
    </row>
    <row r="57" spans="1:25" s="610" customFormat="1" ht="30" customHeight="1" thickBot="1" x14ac:dyDescent="0.3">
      <c r="A57" s="610" t="s">
        <v>3045</v>
      </c>
      <c r="B57" s="3313" t="s">
        <v>2846</v>
      </c>
      <c r="C57" s="3314"/>
      <c r="D57" s="1516"/>
      <c r="E57" s="1494" t="s">
        <v>2849</v>
      </c>
      <c r="F57" s="1496"/>
      <c r="G57" s="1497"/>
    </row>
    <row r="58" spans="1:25" s="610" customFormat="1" ht="30" customHeight="1" thickBot="1" x14ac:dyDescent="0.3">
      <c r="B58" s="1534"/>
      <c r="C58" s="1534"/>
      <c r="D58" s="1534"/>
      <c r="E58" s="1497"/>
      <c r="F58" s="1535"/>
      <c r="G58" s="1497"/>
    </row>
    <row r="59" spans="1:25" s="610" customFormat="1" ht="39.75" customHeight="1" thickBot="1" x14ac:dyDescent="0.3">
      <c r="B59" s="3296" t="s">
        <v>2943</v>
      </c>
      <c r="C59" s="3297"/>
      <c r="D59" s="3297"/>
      <c r="E59" s="3297"/>
      <c r="F59" s="3298"/>
      <c r="G59" s="1497"/>
    </row>
    <row r="60" spans="1:25" s="610" customFormat="1" ht="30" customHeight="1" x14ac:dyDescent="0.25">
      <c r="B60" s="3341" t="s">
        <v>3202</v>
      </c>
      <c r="C60" s="3341"/>
      <c r="D60" s="3341"/>
      <c r="E60" s="3341"/>
      <c r="F60" s="1535"/>
      <c r="G60" s="1497"/>
    </row>
    <row r="61" spans="1:25" ht="30" customHeight="1" thickBot="1" x14ac:dyDescent="0.25">
      <c r="B61" s="1491"/>
      <c r="C61" s="1492"/>
      <c r="D61" s="1492"/>
      <c r="E61" s="1492"/>
      <c r="F61" s="1490"/>
      <c r="G61" s="1490"/>
      <c r="H61" s="1490"/>
      <c r="I61" s="1489"/>
    </row>
    <row r="62" spans="1:25" ht="30" customHeight="1" thickBot="1" x14ac:dyDescent="0.25">
      <c r="B62" s="3255" t="s">
        <v>2845</v>
      </c>
      <c r="C62" s="3255"/>
      <c r="D62" s="3255"/>
      <c r="E62" s="3255"/>
    </row>
    <row r="63" spans="1:25" ht="15.75" customHeight="1" thickBot="1" x14ac:dyDescent="0.25">
      <c r="B63" s="1509" t="s">
        <v>2810</v>
      </c>
      <c r="C63" s="3271" t="s">
        <v>2812</v>
      </c>
      <c r="D63" s="3272"/>
      <c r="E63" s="1509" t="s">
        <v>2811</v>
      </c>
    </row>
    <row r="64" spans="1:25" ht="30" customHeight="1" thickBot="1" x14ac:dyDescent="0.25">
      <c r="B64" s="3256" t="s">
        <v>49</v>
      </c>
      <c r="C64" s="3262" t="s">
        <v>2848</v>
      </c>
      <c r="D64" s="3262"/>
      <c r="E64" s="3259"/>
    </row>
    <row r="65" spans="2:5" ht="33.75" x14ac:dyDescent="0.2">
      <c r="B65" s="3257"/>
      <c r="C65" s="3286"/>
      <c r="D65" s="1500" t="s">
        <v>210</v>
      </c>
      <c r="E65" s="1501">
        <v>1</v>
      </c>
    </row>
    <row r="66" spans="2:5" ht="39.75" customHeight="1" x14ac:dyDescent="0.2">
      <c r="B66" s="3257"/>
      <c r="C66" s="3287"/>
      <c r="D66" s="1493" t="s">
        <v>98</v>
      </c>
      <c r="E66" s="1484" t="s">
        <v>2847</v>
      </c>
    </row>
    <row r="67" spans="2:5" ht="15" customHeight="1" x14ac:dyDescent="0.2">
      <c r="B67" s="3257"/>
      <c r="C67" s="3315" t="s">
        <v>2823</v>
      </c>
      <c r="D67" s="3315"/>
      <c r="E67" s="3251"/>
    </row>
    <row r="68" spans="2:5" ht="33.75" x14ac:dyDescent="0.2">
      <c r="B68" s="3257"/>
      <c r="C68" s="3286"/>
      <c r="D68" s="1500" t="s">
        <v>210</v>
      </c>
      <c r="E68" s="1501">
        <v>2</v>
      </c>
    </row>
    <row r="69" spans="2:5" ht="39.75" customHeight="1" x14ac:dyDescent="0.2">
      <c r="B69" s="3257"/>
      <c r="C69" s="3287"/>
      <c r="D69" s="1493" t="s">
        <v>79</v>
      </c>
      <c r="E69" s="1484" t="s">
        <v>2847</v>
      </c>
    </row>
    <row r="70" spans="2:5" ht="15" customHeight="1" x14ac:dyDescent="0.2">
      <c r="B70" s="3257"/>
      <c r="C70" s="3315" t="s">
        <v>2823</v>
      </c>
      <c r="D70" s="3315"/>
      <c r="E70" s="3251"/>
    </row>
    <row r="71" spans="2:5" ht="36.75" customHeight="1" x14ac:dyDescent="0.2">
      <c r="B71" s="3257"/>
      <c r="C71" s="3302"/>
      <c r="D71" s="1495" t="s">
        <v>2827</v>
      </c>
      <c r="E71" s="1486">
        <v>3</v>
      </c>
    </row>
    <row r="72" spans="2:5" ht="36.75" customHeight="1" thickBot="1" x14ac:dyDescent="0.25">
      <c r="B72" s="3257"/>
      <c r="C72" s="3303"/>
      <c r="D72" s="1498" t="s">
        <v>79</v>
      </c>
      <c r="E72" s="1499" t="s">
        <v>2847</v>
      </c>
    </row>
    <row r="73" spans="2:5" ht="15" customHeight="1" x14ac:dyDescent="0.2">
      <c r="B73" s="3257"/>
      <c r="C73" s="3315" t="s">
        <v>2823</v>
      </c>
      <c r="D73" s="3315"/>
      <c r="E73" s="3251"/>
    </row>
    <row r="74" spans="2:5" ht="36.75" customHeight="1" x14ac:dyDescent="0.2">
      <c r="B74" s="3257"/>
      <c r="C74" s="3302"/>
      <c r="D74" s="1495" t="s">
        <v>2827</v>
      </c>
      <c r="E74" s="1486">
        <v>4</v>
      </c>
    </row>
    <row r="75" spans="2:5" ht="36.75" customHeight="1" x14ac:dyDescent="0.2">
      <c r="B75" s="3257"/>
      <c r="C75" s="3343"/>
      <c r="D75" s="1503" t="s">
        <v>79</v>
      </c>
      <c r="E75" s="1517" t="s">
        <v>2847</v>
      </c>
    </row>
    <row r="76" spans="2:5" ht="15" customHeight="1" x14ac:dyDescent="0.2">
      <c r="B76" s="3257"/>
      <c r="C76" s="3342" t="s">
        <v>2823</v>
      </c>
      <c r="D76" s="3315"/>
      <c r="E76" s="3251"/>
    </row>
    <row r="77" spans="2:5" ht="36.75" customHeight="1" x14ac:dyDescent="0.2">
      <c r="B77" s="3257"/>
      <c r="C77" s="3302"/>
      <c r="D77" s="1495" t="s">
        <v>2827</v>
      </c>
      <c r="E77" s="1486">
        <v>5</v>
      </c>
    </row>
    <row r="78" spans="2:5" ht="36.75" customHeight="1" thickBot="1" x14ac:dyDescent="0.25">
      <c r="B78" s="3258"/>
      <c r="C78" s="3303"/>
      <c r="D78" s="1498" t="s">
        <v>79</v>
      </c>
      <c r="E78" s="1499" t="s">
        <v>2847</v>
      </c>
    </row>
    <row r="79" spans="2:5" ht="30" customHeight="1" thickBot="1" x14ac:dyDescent="0.25">
      <c r="B79" s="1510" t="s">
        <v>699</v>
      </c>
      <c r="C79" s="3261" t="s">
        <v>2832</v>
      </c>
      <c r="D79" s="3261"/>
      <c r="E79" s="3262"/>
    </row>
    <row r="80" spans="2:5" ht="30" customHeight="1" thickBot="1" x14ac:dyDescent="0.25">
      <c r="B80" s="1511" t="s">
        <v>2815</v>
      </c>
      <c r="C80" s="3267" t="s">
        <v>2832</v>
      </c>
      <c r="D80" s="3267"/>
      <c r="E80" s="3268"/>
    </row>
    <row r="81" spans="2:9" ht="30" customHeight="1" thickBot="1" x14ac:dyDescent="0.25">
      <c r="B81" s="1510" t="s">
        <v>50</v>
      </c>
      <c r="C81" s="3206" t="s">
        <v>2850</v>
      </c>
      <c r="D81" s="3206"/>
      <c r="E81" s="3207"/>
    </row>
    <row r="82" spans="2:9" ht="30" customHeight="1" thickBot="1" x14ac:dyDescent="0.25">
      <c r="B82" s="1491"/>
      <c r="C82" s="1492"/>
      <c r="D82" s="1492"/>
      <c r="E82" s="1492"/>
      <c r="F82" s="1490"/>
      <c r="G82" s="1490"/>
      <c r="H82" s="1490"/>
      <c r="I82" s="1489"/>
    </row>
    <row r="83" spans="2:9" ht="30" customHeight="1" thickBot="1" x14ac:dyDescent="0.25">
      <c r="B83" s="3255" t="s">
        <v>2851</v>
      </c>
      <c r="C83" s="3255"/>
      <c r="D83" s="3255"/>
      <c r="E83" s="3255"/>
    </row>
    <row r="84" spans="2:9" ht="15.75" customHeight="1" thickBot="1" x14ac:dyDescent="0.25">
      <c r="B84" s="1509" t="s">
        <v>2810</v>
      </c>
      <c r="C84" s="3271" t="s">
        <v>2812</v>
      </c>
      <c r="D84" s="3272"/>
      <c r="E84" s="1509" t="s">
        <v>2811</v>
      </c>
    </row>
    <row r="85" spans="2:9" ht="38.25" customHeight="1" thickBot="1" x14ac:dyDescent="0.25">
      <c r="B85" s="1518" t="s">
        <v>49</v>
      </c>
      <c r="C85" s="3262" t="s">
        <v>2852</v>
      </c>
      <c r="D85" s="3262"/>
      <c r="E85" s="3259"/>
    </row>
    <row r="86" spans="2:9" ht="30" customHeight="1" thickBot="1" x14ac:dyDescent="0.25">
      <c r="B86" s="1510" t="s">
        <v>699</v>
      </c>
      <c r="C86" s="3261" t="s">
        <v>2832</v>
      </c>
      <c r="D86" s="3261"/>
      <c r="E86" s="3262"/>
    </row>
    <row r="87" spans="2:9" ht="30" customHeight="1" thickBot="1" x14ac:dyDescent="0.25">
      <c r="B87" s="1511" t="s">
        <v>2815</v>
      </c>
      <c r="C87" s="3267" t="s">
        <v>2832</v>
      </c>
      <c r="D87" s="3267"/>
      <c r="E87" s="3268"/>
    </row>
    <row r="88" spans="2:9" ht="30" customHeight="1" thickBot="1" x14ac:dyDescent="0.25">
      <c r="B88" s="1510" t="s">
        <v>50</v>
      </c>
      <c r="C88" s="3206" t="s">
        <v>2853</v>
      </c>
      <c r="D88" s="3206"/>
      <c r="E88" s="3207"/>
    </row>
    <row r="89" spans="2:9" ht="30" customHeight="1" thickBot="1" x14ac:dyDescent="0.3">
      <c r="B89"/>
      <c r="C89"/>
      <c r="D89"/>
      <c r="E89"/>
    </row>
    <row r="90" spans="2:9" ht="30" customHeight="1" thickBot="1" x14ac:dyDescent="0.25">
      <c r="B90" s="3255" t="s">
        <v>2854</v>
      </c>
      <c r="C90" s="3255"/>
      <c r="D90" s="3255"/>
      <c r="E90" s="3255"/>
    </row>
    <row r="91" spans="2:9" ht="15.75" customHeight="1" thickBot="1" x14ac:dyDescent="0.25">
      <c r="B91" s="1509" t="s">
        <v>2810</v>
      </c>
      <c r="C91" s="3271" t="s">
        <v>2812</v>
      </c>
      <c r="D91" s="3272"/>
      <c r="E91" s="1509" t="s">
        <v>2811</v>
      </c>
    </row>
    <row r="92" spans="2:9" ht="38.25" customHeight="1" thickBot="1" x14ac:dyDescent="0.25">
      <c r="B92" s="1518" t="s">
        <v>49</v>
      </c>
      <c r="C92" s="3262" t="s">
        <v>2855</v>
      </c>
      <c r="D92" s="3262"/>
      <c r="E92" s="3259"/>
    </row>
    <row r="93" spans="2:9" ht="30" customHeight="1" thickBot="1" x14ac:dyDescent="0.25">
      <c r="B93" s="1510" t="s">
        <v>699</v>
      </c>
      <c r="C93" s="3262" t="s">
        <v>2856</v>
      </c>
      <c r="D93" s="3262"/>
      <c r="E93" s="3259"/>
    </row>
    <row r="94" spans="2:9" ht="30" customHeight="1" thickBot="1" x14ac:dyDescent="0.25">
      <c r="B94" s="1511" t="s">
        <v>2815</v>
      </c>
      <c r="C94" s="3262" t="s">
        <v>2857</v>
      </c>
      <c r="D94" s="3262"/>
      <c r="E94" s="3259"/>
    </row>
    <row r="95" spans="2:9" ht="30" customHeight="1" thickBot="1" x14ac:dyDescent="0.25">
      <c r="B95" s="1510" t="s">
        <v>50</v>
      </c>
      <c r="C95" s="3262" t="s">
        <v>2858</v>
      </c>
      <c r="D95" s="3262"/>
      <c r="E95" s="3259"/>
    </row>
    <row r="96" spans="2:9" ht="30" customHeight="1" thickBot="1" x14ac:dyDescent="0.25">
      <c r="B96" s="1491"/>
      <c r="C96" s="1492"/>
      <c r="D96" s="1492"/>
      <c r="E96" s="1492"/>
      <c r="F96" s="1490"/>
      <c r="G96" s="1490"/>
      <c r="H96" s="1490"/>
      <c r="I96" s="1489"/>
    </row>
    <row r="97" spans="2:6" ht="30" customHeight="1" thickBot="1" x14ac:dyDescent="0.25">
      <c r="B97" s="3255" t="s">
        <v>2813</v>
      </c>
      <c r="C97" s="3255"/>
      <c r="D97" s="3255"/>
      <c r="E97" s="3255"/>
      <c r="F97" s="3329"/>
    </row>
    <row r="98" spans="2:6" ht="15.75" customHeight="1" thickBot="1" x14ac:dyDescent="0.25">
      <c r="B98" s="1509" t="s">
        <v>2810</v>
      </c>
      <c r="C98" s="3271" t="s">
        <v>2812</v>
      </c>
      <c r="D98" s="3272"/>
      <c r="E98" s="1509" t="s">
        <v>2811</v>
      </c>
      <c r="F98" s="3329"/>
    </row>
    <row r="99" spans="2:6" ht="30" customHeight="1" thickBot="1" x14ac:dyDescent="0.25">
      <c r="B99" s="3256" t="s">
        <v>49</v>
      </c>
      <c r="C99" s="3262" t="s">
        <v>2826</v>
      </c>
      <c r="D99" s="3262"/>
      <c r="E99" s="3259"/>
    </row>
    <row r="100" spans="2:6" ht="33.75" x14ac:dyDescent="0.2">
      <c r="B100" s="3257"/>
      <c r="C100" s="3286"/>
      <c r="D100" s="1500" t="s">
        <v>210</v>
      </c>
      <c r="E100" s="1501">
        <v>1</v>
      </c>
    </row>
    <row r="101" spans="2:6" ht="33.75" x14ac:dyDescent="0.2">
      <c r="B101" s="3257"/>
      <c r="C101" s="3286"/>
      <c r="D101" s="1495" t="s">
        <v>102</v>
      </c>
      <c r="E101" s="1485" t="s">
        <v>21</v>
      </c>
    </row>
    <row r="102" spans="2:6" ht="39.75" customHeight="1" x14ac:dyDescent="0.2">
      <c r="B102" s="3257"/>
      <c r="C102" s="3287"/>
      <c r="D102" s="1493" t="s">
        <v>98</v>
      </c>
      <c r="E102" s="1484" t="s">
        <v>2814</v>
      </c>
    </row>
    <row r="103" spans="2:6" ht="15" customHeight="1" x14ac:dyDescent="0.2">
      <c r="B103" s="3257"/>
      <c r="C103" s="3315" t="s">
        <v>2823</v>
      </c>
      <c r="D103" s="3315"/>
      <c r="E103" s="3251"/>
    </row>
    <row r="104" spans="2:6" ht="36.75" customHeight="1" x14ac:dyDescent="0.2">
      <c r="B104" s="3257"/>
      <c r="C104" s="3302"/>
      <c r="D104" s="1495" t="s">
        <v>2827</v>
      </c>
      <c r="E104" s="1486" t="s">
        <v>2822</v>
      </c>
    </row>
    <row r="105" spans="2:6" ht="36.75" customHeight="1" thickBot="1" x14ac:dyDescent="0.25">
      <c r="B105" s="3258"/>
      <c r="C105" s="3303"/>
      <c r="D105" s="1498" t="s">
        <v>79</v>
      </c>
      <c r="E105" s="1499" t="s">
        <v>2814</v>
      </c>
    </row>
    <row r="106" spans="2:6" ht="36.75" customHeight="1" thickBot="1" x14ac:dyDescent="0.25">
      <c r="B106" s="1521" t="s">
        <v>699</v>
      </c>
      <c r="C106" s="3299" t="s">
        <v>2832</v>
      </c>
      <c r="D106" s="3300"/>
      <c r="E106" s="3301"/>
    </row>
    <row r="107" spans="2:6" ht="30" customHeight="1" thickBot="1" x14ac:dyDescent="0.25">
      <c r="B107" s="1520" t="s">
        <v>2815</v>
      </c>
      <c r="C107" s="3261" t="s">
        <v>2832</v>
      </c>
      <c r="D107" s="3261"/>
      <c r="E107" s="3262"/>
    </row>
    <row r="108" spans="2:6" ht="30" customHeight="1" thickBot="1" x14ac:dyDescent="0.25">
      <c r="B108" s="1513" t="s">
        <v>50</v>
      </c>
      <c r="C108" s="3291" t="s">
        <v>2816</v>
      </c>
      <c r="D108" s="3292"/>
      <c r="E108" s="3293"/>
    </row>
    <row r="109" spans="2:6" ht="30" customHeight="1" thickBot="1" x14ac:dyDescent="0.25">
      <c r="B109" s="617"/>
      <c r="C109" s="617"/>
      <c r="D109" s="617"/>
      <c r="E109" s="617"/>
    </row>
    <row r="110" spans="2:6" ht="30" customHeight="1" thickBot="1" x14ac:dyDescent="0.25">
      <c r="B110" s="3255" t="s">
        <v>2817</v>
      </c>
      <c r="C110" s="3255"/>
      <c r="D110" s="3255"/>
      <c r="E110" s="3255"/>
    </row>
    <row r="111" spans="2:6" ht="14.25" customHeight="1" thickBot="1" x14ac:dyDescent="0.25">
      <c r="B111" s="1509" t="s">
        <v>2810</v>
      </c>
      <c r="C111" s="3271" t="s">
        <v>2812</v>
      </c>
      <c r="D111" s="3272"/>
      <c r="E111" s="1509" t="s">
        <v>2811</v>
      </c>
    </row>
    <row r="112" spans="2:6" ht="30" customHeight="1" thickBot="1" x14ac:dyDescent="0.25">
      <c r="B112" s="3256" t="s">
        <v>49</v>
      </c>
      <c r="C112" s="3262" t="s">
        <v>2818</v>
      </c>
      <c r="D112" s="3262"/>
      <c r="E112" s="3259"/>
    </row>
    <row r="113" spans="2:10" ht="33.75" customHeight="1" x14ac:dyDescent="0.2">
      <c r="B113" s="3257"/>
      <c r="C113" s="3235" t="s">
        <v>210</v>
      </c>
      <c r="D113" s="3344"/>
      <c r="E113" s="1507">
        <v>1</v>
      </c>
      <c r="F113" s="1453"/>
      <c r="G113" s="1453"/>
      <c r="H113" s="1453"/>
      <c r="I113" s="1453"/>
      <c r="J113" s="636"/>
    </row>
    <row r="114" spans="2:10" ht="33.75" customHeight="1" x14ac:dyDescent="0.2">
      <c r="B114" s="3257"/>
      <c r="C114" s="3263" t="s">
        <v>2825</v>
      </c>
      <c r="D114" s="2408"/>
      <c r="E114" s="1502" t="s">
        <v>2834</v>
      </c>
      <c r="F114" s="1453"/>
      <c r="G114" s="1453"/>
      <c r="H114" s="1453"/>
      <c r="I114" s="1453"/>
      <c r="J114" s="636"/>
    </row>
    <row r="115" spans="2:10" ht="17.25" customHeight="1" x14ac:dyDescent="0.2">
      <c r="B115" s="3257"/>
      <c r="C115" s="3247" t="s">
        <v>2824</v>
      </c>
      <c r="D115" s="3248"/>
      <c r="E115" s="3249"/>
      <c r="F115" s="1453"/>
      <c r="G115" s="1453"/>
      <c r="H115" s="1453"/>
      <c r="I115" s="1453"/>
      <c r="J115" s="636"/>
    </row>
    <row r="116" spans="2:10" ht="33.75" x14ac:dyDescent="0.2">
      <c r="B116" s="3257"/>
      <c r="C116" s="3288"/>
      <c r="D116" s="1504" t="s">
        <v>2830</v>
      </c>
      <c r="E116" s="1505" t="s">
        <v>53</v>
      </c>
      <c r="F116" s="1453"/>
      <c r="G116" s="1453"/>
      <c r="H116" s="1453"/>
      <c r="I116" s="1453"/>
      <c r="J116" s="636"/>
    </row>
    <row r="117" spans="2:10" ht="29.25" customHeight="1" x14ac:dyDescent="0.2">
      <c r="B117" s="3257"/>
      <c r="C117" s="3289"/>
      <c r="D117" s="1493" t="s">
        <v>402</v>
      </c>
      <c r="E117" s="3252" t="s">
        <v>2829</v>
      </c>
      <c r="F117" s="1453"/>
      <c r="G117" s="1453"/>
      <c r="H117" s="1453"/>
      <c r="I117" s="1453"/>
      <c r="J117" s="636"/>
    </row>
    <row r="118" spans="2:10" ht="41.25" customHeight="1" x14ac:dyDescent="0.2">
      <c r="B118" s="3257"/>
      <c r="C118" s="3289"/>
      <c r="D118" s="1493" t="s">
        <v>2825</v>
      </c>
      <c r="E118" s="3312"/>
      <c r="F118" s="1453"/>
      <c r="G118" s="1453"/>
      <c r="H118" s="1453"/>
      <c r="I118" s="1453"/>
      <c r="J118" s="636"/>
    </row>
    <row r="119" spans="2:10" ht="14.25" customHeight="1" x14ac:dyDescent="0.2">
      <c r="B119" s="3257"/>
      <c r="C119" s="3289"/>
      <c r="D119" s="3250" t="s">
        <v>2823</v>
      </c>
      <c r="E119" s="3251"/>
      <c r="F119" s="1453"/>
      <c r="G119" s="1453"/>
      <c r="H119" s="1453"/>
      <c r="I119" s="1453"/>
      <c r="J119" s="636"/>
    </row>
    <row r="120" spans="2:10" ht="33.75" x14ac:dyDescent="0.2">
      <c r="B120" s="3257"/>
      <c r="C120" s="3289"/>
      <c r="D120" s="1493" t="s">
        <v>700</v>
      </c>
      <c r="E120" s="1502" t="s">
        <v>53</v>
      </c>
      <c r="F120" s="1453"/>
      <c r="G120" s="1453"/>
      <c r="H120" s="1453"/>
      <c r="I120" s="1453"/>
      <c r="J120" s="636"/>
    </row>
    <row r="121" spans="2:10" ht="22.5" x14ac:dyDescent="0.2">
      <c r="B121" s="3257"/>
      <c r="C121" s="3289"/>
      <c r="D121" s="1493" t="s">
        <v>405</v>
      </c>
      <c r="E121" s="3252" t="s">
        <v>2831</v>
      </c>
      <c r="F121" s="1453"/>
      <c r="G121" s="1453"/>
      <c r="H121" s="1453"/>
      <c r="I121" s="1453"/>
      <c r="J121" s="636"/>
    </row>
    <row r="122" spans="2:10" ht="38.25" customHeight="1" x14ac:dyDescent="0.2">
      <c r="B122" s="3257"/>
      <c r="C122" s="3289"/>
      <c r="D122" s="1493" t="s">
        <v>2825</v>
      </c>
      <c r="E122" s="3312"/>
      <c r="F122" s="1453"/>
      <c r="G122" s="1453"/>
      <c r="H122" s="1453"/>
      <c r="I122" s="1453"/>
      <c r="J122" s="636"/>
    </row>
    <row r="123" spans="2:10" ht="15" customHeight="1" x14ac:dyDescent="0.2">
      <c r="B123" s="3257"/>
      <c r="C123" s="3289"/>
      <c r="D123" s="3250" t="s">
        <v>2823</v>
      </c>
      <c r="E123" s="3251"/>
      <c r="F123" s="1453"/>
      <c r="G123" s="1453"/>
      <c r="H123" s="1453"/>
      <c r="I123" s="1453"/>
      <c r="J123" s="636"/>
    </row>
    <row r="124" spans="2:10" ht="39" customHeight="1" x14ac:dyDescent="0.2">
      <c r="B124" s="3257"/>
      <c r="C124" s="3289"/>
      <c r="D124" s="1493" t="s">
        <v>98</v>
      </c>
      <c r="E124" s="3252" t="s">
        <v>2828</v>
      </c>
      <c r="F124" s="1453"/>
      <c r="G124" s="1453"/>
      <c r="H124" s="1453"/>
      <c r="I124" s="1453"/>
      <c r="J124" s="636"/>
    </row>
    <row r="125" spans="2:10" ht="38.25" customHeight="1" thickBot="1" x14ac:dyDescent="0.25">
      <c r="B125" s="3257"/>
      <c r="C125" s="3290"/>
      <c r="D125" s="1506" t="s">
        <v>2825</v>
      </c>
      <c r="E125" s="3253"/>
      <c r="F125" s="1453"/>
      <c r="G125" s="1453"/>
      <c r="H125" s="1453"/>
      <c r="I125" s="1453"/>
      <c r="J125" s="636"/>
    </row>
    <row r="126" spans="2:10" ht="30" customHeight="1" thickBot="1" x14ac:dyDescent="0.25">
      <c r="B126" s="3257"/>
      <c r="C126" s="3262" t="s">
        <v>2818</v>
      </c>
      <c r="D126" s="3262"/>
      <c r="E126" s="3259"/>
      <c r="F126" s="1453"/>
      <c r="G126" s="1453"/>
      <c r="H126" s="1453"/>
      <c r="I126" s="1453"/>
      <c r="J126" s="636"/>
    </row>
    <row r="127" spans="2:10" ht="30.75" customHeight="1" x14ac:dyDescent="0.2">
      <c r="B127" s="3257"/>
      <c r="C127" s="3307" t="s">
        <v>210</v>
      </c>
      <c r="D127" s="3308"/>
      <c r="E127" s="1507">
        <v>3</v>
      </c>
      <c r="F127" s="1453"/>
      <c r="G127" s="1453"/>
      <c r="H127" s="1453"/>
      <c r="I127" s="1453"/>
      <c r="J127" s="636"/>
    </row>
    <row r="128" spans="2:10" ht="33.75" customHeight="1" x14ac:dyDescent="0.2">
      <c r="B128" s="3257"/>
      <c r="C128" s="3263" t="s">
        <v>2825</v>
      </c>
      <c r="D128" s="2408"/>
      <c r="E128" s="1502" t="s">
        <v>2834</v>
      </c>
      <c r="F128" s="1453"/>
      <c r="G128" s="1453"/>
      <c r="H128" s="1453"/>
      <c r="I128" s="1453"/>
      <c r="J128" s="636"/>
    </row>
    <row r="129" spans="2:10" ht="17.25" customHeight="1" x14ac:dyDescent="0.2">
      <c r="B129" s="3257"/>
      <c r="C129" s="3247" t="s">
        <v>2824</v>
      </c>
      <c r="D129" s="3248"/>
      <c r="E129" s="3249"/>
      <c r="F129" s="1453"/>
      <c r="G129" s="1453"/>
      <c r="H129" s="1453"/>
      <c r="I129" s="1453"/>
      <c r="J129" s="636"/>
    </row>
    <row r="130" spans="2:10" ht="33.75" x14ac:dyDescent="0.2">
      <c r="B130" s="3257"/>
      <c r="C130" s="3288"/>
      <c r="D130" s="1493" t="s">
        <v>401</v>
      </c>
      <c r="E130" s="1507" t="s">
        <v>0</v>
      </c>
      <c r="F130" s="1453"/>
      <c r="G130" s="1453"/>
      <c r="H130" s="1453"/>
      <c r="I130" s="1453"/>
      <c r="J130" s="636"/>
    </row>
    <row r="131" spans="2:10" ht="27" customHeight="1" x14ac:dyDescent="0.2">
      <c r="B131" s="3257"/>
      <c r="C131" s="3289"/>
      <c r="D131" s="1493" t="s">
        <v>402</v>
      </c>
      <c r="E131" s="3252" t="s">
        <v>2829</v>
      </c>
      <c r="F131" s="1453"/>
      <c r="G131" s="1453"/>
      <c r="H131" s="1453"/>
      <c r="I131" s="1453"/>
      <c r="J131" s="636"/>
    </row>
    <row r="132" spans="2:10" ht="33.75" x14ac:dyDescent="0.2">
      <c r="B132" s="3257"/>
      <c r="C132" s="3289"/>
      <c r="D132" s="1493" t="s">
        <v>2825</v>
      </c>
      <c r="E132" s="3312"/>
      <c r="F132" s="1453"/>
      <c r="G132" s="1453"/>
      <c r="H132" s="1453"/>
      <c r="I132" s="1453"/>
      <c r="J132" s="636"/>
    </row>
    <row r="133" spans="2:10" ht="14.25" customHeight="1" x14ac:dyDescent="0.2">
      <c r="B133" s="3257"/>
      <c r="C133" s="3289"/>
      <c r="D133" s="3250" t="s">
        <v>2823</v>
      </c>
      <c r="E133" s="3251"/>
      <c r="F133" s="1453"/>
      <c r="G133" s="1453"/>
      <c r="H133" s="1453"/>
      <c r="I133" s="1453"/>
      <c r="J133" s="636"/>
    </row>
    <row r="134" spans="2:10" ht="33.75" x14ac:dyDescent="0.2">
      <c r="B134" s="3257"/>
      <c r="C134" s="3289"/>
      <c r="D134" s="1493" t="s">
        <v>406</v>
      </c>
      <c r="E134" s="1502" t="s">
        <v>0</v>
      </c>
      <c r="F134" s="1453"/>
      <c r="G134" s="1453"/>
      <c r="H134" s="1453"/>
      <c r="I134" s="1453"/>
      <c r="J134" s="636"/>
    </row>
    <row r="135" spans="2:10" ht="22.5" x14ac:dyDescent="0.2">
      <c r="B135" s="3257"/>
      <c r="C135" s="3289"/>
      <c r="D135" s="1493" t="s">
        <v>405</v>
      </c>
      <c r="E135" s="3252" t="s">
        <v>2831</v>
      </c>
      <c r="F135" s="1453"/>
      <c r="G135" s="1453"/>
      <c r="H135" s="1453"/>
      <c r="I135" s="1453"/>
      <c r="J135" s="636"/>
    </row>
    <row r="136" spans="2:10" ht="38.25" customHeight="1" thickBot="1" x14ac:dyDescent="0.25">
      <c r="B136" s="3258"/>
      <c r="C136" s="3290"/>
      <c r="D136" s="1506" t="s">
        <v>2825</v>
      </c>
      <c r="E136" s="3253"/>
      <c r="F136" s="1453"/>
      <c r="G136" s="1453"/>
      <c r="H136" s="1453"/>
      <c r="I136" s="1453"/>
      <c r="J136" s="636"/>
    </row>
    <row r="137" spans="2:10" ht="30" customHeight="1" thickBot="1" x14ac:dyDescent="0.25">
      <c r="B137" s="1510" t="s">
        <v>699</v>
      </c>
      <c r="C137" s="3261" t="s">
        <v>2832</v>
      </c>
      <c r="D137" s="3261"/>
      <c r="E137" s="3262"/>
    </row>
    <row r="138" spans="2:10" ht="30" customHeight="1" thickBot="1" x14ac:dyDescent="0.25">
      <c r="B138" s="1511" t="s">
        <v>2815</v>
      </c>
      <c r="C138" s="3267" t="s">
        <v>2832</v>
      </c>
      <c r="D138" s="3267"/>
      <c r="E138" s="3268"/>
    </row>
    <row r="139" spans="2:10" ht="30" customHeight="1" thickBot="1" x14ac:dyDescent="0.25">
      <c r="B139" s="1510" t="s">
        <v>50</v>
      </c>
      <c r="C139" s="3206" t="s">
        <v>2833</v>
      </c>
      <c r="D139" s="3206"/>
      <c r="E139" s="3207"/>
    </row>
    <row r="140" spans="2:10" ht="30" customHeight="1" thickBot="1" x14ac:dyDescent="0.25"/>
    <row r="141" spans="2:10" ht="30" customHeight="1" thickBot="1" x14ac:dyDescent="0.3">
      <c r="B141" s="3255" t="s">
        <v>2819</v>
      </c>
      <c r="C141" s="3255"/>
      <c r="D141" s="3255"/>
      <c r="E141" s="3255"/>
      <c r="F141"/>
    </row>
    <row r="142" spans="2:10" ht="15.75" customHeight="1" thickBot="1" x14ac:dyDescent="0.25">
      <c r="B142" s="1509" t="s">
        <v>2810</v>
      </c>
      <c r="C142" s="3271" t="s">
        <v>2812</v>
      </c>
      <c r="D142" s="3272"/>
      <c r="E142" s="1509" t="s">
        <v>2811</v>
      </c>
    </row>
    <row r="143" spans="2:10" ht="30" customHeight="1" thickBot="1" x14ac:dyDescent="0.25">
      <c r="B143" s="3256" t="s">
        <v>49</v>
      </c>
      <c r="C143" s="3259" t="s">
        <v>2818</v>
      </c>
      <c r="D143" s="3259"/>
      <c r="E143" s="3259"/>
    </row>
    <row r="144" spans="2:10" ht="27.75" customHeight="1" x14ac:dyDescent="0.2">
      <c r="B144" s="3257"/>
      <c r="C144" s="3263" t="s">
        <v>2825</v>
      </c>
      <c r="D144" s="2408"/>
      <c r="E144" s="1502" t="s">
        <v>2821</v>
      </c>
    </row>
    <row r="145" spans="2:15" x14ac:dyDescent="0.2">
      <c r="B145" s="3257"/>
      <c r="C145" s="3247" t="s">
        <v>2823</v>
      </c>
      <c r="D145" s="3248"/>
      <c r="E145" s="3249"/>
    </row>
    <row r="146" spans="2:15" ht="20.25" customHeight="1" thickBot="1" x14ac:dyDescent="0.25">
      <c r="B146" s="3258"/>
      <c r="C146" s="3264" t="s">
        <v>2839</v>
      </c>
      <c r="D146" s="3265"/>
      <c r="E146" s="3266"/>
    </row>
    <row r="147" spans="2:15" ht="30" customHeight="1" thickBot="1" x14ac:dyDescent="0.25">
      <c r="B147" s="1510" t="s">
        <v>699</v>
      </c>
      <c r="C147" s="3261" t="s">
        <v>2832</v>
      </c>
      <c r="D147" s="3261"/>
      <c r="E147" s="3262"/>
    </row>
    <row r="148" spans="2:15" ht="30" customHeight="1" thickBot="1" x14ac:dyDescent="0.25">
      <c r="B148" s="1511" t="s">
        <v>2815</v>
      </c>
      <c r="C148" s="3267" t="s">
        <v>2832</v>
      </c>
      <c r="D148" s="3267"/>
      <c r="E148" s="3268"/>
    </row>
    <row r="149" spans="2:15" ht="30" customHeight="1" thickBot="1" x14ac:dyDescent="0.25">
      <c r="B149" s="1514" t="s">
        <v>50</v>
      </c>
      <c r="C149" s="3260" t="s">
        <v>2837</v>
      </c>
      <c r="D149" s="3261"/>
      <c r="E149" s="3262"/>
    </row>
    <row r="150" spans="2:15" ht="30" customHeight="1" thickBot="1" x14ac:dyDescent="0.25"/>
    <row r="151" spans="2:15" ht="30" customHeight="1" thickBot="1" x14ac:dyDescent="0.25">
      <c r="B151" s="3255" t="s">
        <v>2820</v>
      </c>
      <c r="C151" s="3255"/>
      <c r="D151" s="3255"/>
      <c r="E151" s="3255"/>
    </row>
    <row r="152" spans="2:15" ht="15.75" customHeight="1" thickBot="1" x14ac:dyDescent="0.25">
      <c r="B152" s="1509" t="s">
        <v>2810</v>
      </c>
      <c r="C152" s="3271" t="s">
        <v>2812</v>
      </c>
      <c r="D152" s="3272"/>
      <c r="E152" s="1509" t="s">
        <v>2811</v>
      </c>
    </row>
    <row r="153" spans="2:15" ht="30" customHeight="1" thickBot="1" x14ac:dyDescent="0.25">
      <c r="B153" s="3256" t="s">
        <v>49</v>
      </c>
      <c r="C153" s="3254" t="s">
        <v>2835</v>
      </c>
      <c r="D153" s="3254"/>
      <c r="E153" s="3254"/>
    </row>
    <row r="154" spans="2:15" ht="15.75" customHeight="1" thickBot="1" x14ac:dyDescent="0.3">
      <c r="B154" s="3257"/>
      <c r="C154" s="3247" t="s">
        <v>2824</v>
      </c>
      <c r="D154" s="3248"/>
      <c r="E154" s="3249"/>
      <c r="F154" s="1529"/>
      <c r="G154" s="610"/>
    </row>
    <row r="155" spans="2:15" s="1529" customFormat="1" ht="49.5" customHeight="1" x14ac:dyDescent="0.25">
      <c r="B155" s="3257"/>
      <c r="C155" s="3269" t="s">
        <v>3481</v>
      </c>
      <c r="D155" s="3270"/>
      <c r="E155" s="3294" t="s">
        <v>3621</v>
      </c>
      <c r="G155" s="610"/>
      <c r="H155" s="610"/>
      <c r="I155" s="610"/>
      <c r="J155" s="610"/>
      <c r="K155" s="1530"/>
      <c r="L155" s="1530"/>
      <c r="M155" s="1530"/>
      <c r="N155" s="1530"/>
      <c r="O155" s="1530"/>
    </row>
    <row r="156" spans="2:15" s="1529" customFormat="1" ht="48" customHeight="1" thickBot="1" x14ac:dyDescent="0.3">
      <c r="B156" s="3258"/>
      <c r="C156" s="3273" t="s">
        <v>2885</v>
      </c>
      <c r="D156" s="3274"/>
      <c r="E156" s="3295"/>
      <c r="F156" s="635"/>
      <c r="G156" s="635"/>
      <c r="H156" s="610"/>
      <c r="I156" s="610"/>
      <c r="J156" s="610"/>
      <c r="K156" s="1530"/>
      <c r="L156" s="1530"/>
      <c r="M156" s="1530"/>
      <c r="N156" s="1530"/>
      <c r="O156" s="1530"/>
    </row>
    <row r="157" spans="2:15" ht="30" customHeight="1" thickBot="1" x14ac:dyDescent="0.25">
      <c r="B157" s="1512" t="s">
        <v>699</v>
      </c>
      <c r="C157" s="3261" t="s">
        <v>2832</v>
      </c>
      <c r="D157" s="3261"/>
      <c r="E157" s="3262"/>
    </row>
    <row r="158" spans="2:15" ht="30" customHeight="1" thickBot="1" x14ac:dyDescent="0.25">
      <c r="B158" s="1512" t="s">
        <v>2815</v>
      </c>
      <c r="C158" s="3267" t="s">
        <v>2832</v>
      </c>
      <c r="D158" s="3267"/>
      <c r="E158" s="3268"/>
    </row>
    <row r="159" spans="2:15" ht="30" customHeight="1" thickBot="1" x14ac:dyDescent="0.25">
      <c r="B159" s="1512" t="s">
        <v>50</v>
      </c>
      <c r="C159" s="3254" t="s">
        <v>2836</v>
      </c>
      <c r="D159" s="3254"/>
      <c r="E159" s="3254"/>
    </row>
    <row r="160" spans="2:15" ht="30" customHeight="1" thickBot="1" x14ac:dyDescent="0.3">
      <c r="B160"/>
      <c r="C160"/>
      <c r="D160"/>
      <c r="E160"/>
      <c r="F160"/>
    </row>
    <row r="161" spans="2:7" ht="30" customHeight="1" thickBot="1" x14ac:dyDescent="0.25">
      <c r="B161" s="3255" t="s">
        <v>2844</v>
      </c>
      <c r="C161" s="3255"/>
      <c r="D161" s="3255"/>
      <c r="E161" s="3255"/>
    </row>
    <row r="162" spans="2:7" ht="15.75" customHeight="1" thickBot="1" x14ac:dyDescent="0.25">
      <c r="B162" s="1509" t="s">
        <v>2810</v>
      </c>
      <c r="C162" s="3271" t="s">
        <v>2812</v>
      </c>
      <c r="D162" s="3272"/>
      <c r="E162" s="1509" t="s">
        <v>2811</v>
      </c>
    </row>
    <row r="163" spans="2:7" ht="30" customHeight="1" thickBot="1" x14ac:dyDescent="0.25">
      <c r="B163" s="1512" t="s">
        <v>49</v>
      </c>
      <c r="C163" s="3254" t="s">
        <v>2840</v>
      </c>
      <c r="D163" s="3254"/>
      <c r="E163" s="3254"/>
    </row>
    <row r="164" spans="2:7" ht="30" customHeight="1" thickBot="1" x14ac:dyDescent="0.25">
      <c r="B164" s="1512" t="s">
        <v>699</v>
      </c>
      <c r="C164" s="3254" t="s">
        <v>2841</v>
      </c>
      <c r="D164" s="3254"/>
      <c r="E164" s="3254"/>
    </row>
    <row r="165" spans="2:7" ht="30" customHeight="1" thickBot="1" x14ac:dyDescent="0.25">
      <c r="B165" s="1512" t="s">
        <v>2815</v>
      </c>
      <c r="C165" s="3254" t="s">
        <v>2842</v>
      </c>
      <c r="D165" s="3254"/>
      <c r="E165" s="3254"/>
    </row>
    <row r="166" spans="2:7" ht="30" customHeight="1" thickBot="1" x14ac:dyDescent="0.25">
      <c r="B166" s="1512" t="s">
        <v>50</v>
      </c>
      <c r="C166" s="3254" t="s">
        <v>2843</v>
      </c>
      <c r="D166" s="3254"/>
      <c r="E166" s="3254"/>
    </row>
    <row r="167" spans="2:7" ht="15.75" thickBot="1" x14ac:dyDescent="0.3">
      <c r="B167"/>
      <c r="C167"/>
      <c r="D167"/>
      <c r="E167"/>
    </row>
    <row r="168" spans="2:7" ht="30" customHeight="1" thickBot="1" x14ac:dyDescent="0.25">
      <c r="B168" s="3255" t="s">
        <v>2860</v>
      </c>
      <c r="C168" s="3255"/>
      <c r="D168" s="3255"/>
      <c r="E168" s="3255"/>
    </row>
    <row r="169" spans="2:7" ht="15.75" customHeight="1" thickBot="1" x14ac:dyDescent="0.25">
      <c r="B169" s="1519" t="s">
        <v>2810</v>
      </c>
      <c r="C169" s="3347" t="s">
        <v>2812</v>
      </c>
      <c r="D169" s="3348"/>
      <c r="E169" s="1519" t="s">
        <v>2811</v>
      </c>
    </row>
    <row r="170" spans="2:7" ht="30" customHeight="1" thickBot="1" x14ac:dyDescent="0.25">
      <c r="B170" s="3283" t="s">
        <v>49</v>
      </c>
      <c r="C170" s="3262" t="s">
        <v>2861</v>
      </c>
      <c r="D170" s="3262"/>
      <c r="E170" s="3259"/>
    </row>
    <row r="171" spans="2:7" ht="33.75" x14ac:dyDescent="0.2">
      <c r="B171" s="3284"/>
      <c r="C171" s="3349"/>
      <c r="D171" s="1504" t="s">
        <v>210</v>
      </c>
      <c r="E171" s="1523">
        <v>1</v>
      </c>
      <c r="F171" s="3345" t="s">
        <v>2863</v>
      </c>
    </row>
    <row r="172" spans="2:7" ht="45" x14ac:dyDescent="0.25">
      <c r="B172" s="3284"/>
      <c r="C172" s="3349"/>
      <c r="D172" s="1508" t="s">
        <v>98</v>
      </c>
      <c r="E172" s="3278" t="s">
        <v>2864</v>
      </c>
      <c r="F172" s="3346"/>
      <c r="G172"/>
    </row>
    <row r="173" spans="2:7" ht="39.75" customHeight="1" x14ac:dyDescent="0.2">
      <c r="B173" s="3284"/>
      <c r="C173" s="3350"/>
      <c r="D173" s="1508" t="s">
        <v>2862</v>
      </c>
      <c r="E173" s="3279"/>
    </row>
    <row r="174" spans="2:7" ht="15" customHeight="1" x14ac:dyDescent="0.2">
      <c r="B174" s="3284"/>
      <c r="C174" s="3247" t="s">
        <v>2823</v>
      </c>
      <c r="D174" s="3248"/>
      <c r="E174" s="3249"/>
    </row>
    <row r="175" spans="2:7" ht="36.75" customHeight="1" x14ac:dyDescent="0.2">
      <c r="B175" s="3284"/>
      <c r="C175" s="3280"/>
      <c r="D175" s="1508" t="s">
        <v>2827</v>
      </c>
      <c r="E175" s="1524" t="s">
        <v>2822</v>
      </c>
      <c r="F175" s="3345" t="s">
        <v>2863</v>
      </c>
    </row>
    <row r="176" spans="2:7" ht="36.75" customHeight="1" x14ac:dyDescent="0.2">
      <c r="B176" s="3284"/>
      <c r="C176" s="3281"/>
      <c r="D176" s="1528" t="s">
        <v>79</v>
      </c>
      <c r="E176" s="3278" t="s">
        <v>2865</v>
      </c>
      <c r="F176" s="3346"/>
    </row>
    <row r="177" spans="2:5" ht="36.75" customHeight="1" thickBot="1" x14ac:dyDescent="0.25">
      <c r="B177" s="3285"/>
      <c r="C177" s="3282"/>
      <c r="D177" s="1533" t="s">
        <v>2862</v>
      </c>
      <c r="E177" s="3295"/>
    </row>
    <row r="178" spans="2:5" ht="30" customHeight="1" thickBot="1" x14ac:dyDescent="0.25">
      <c r="B178" s="1510" t="s">
        <v>699</v>
      </c>
      <c r="C178" s="3261" t="s">
        <v>2832</v>
      </c>
      <c r="D178" s="3261"/>
      <c r="E178" s="3262"/>
    </row>
    <row r="179" spans="2:5" ht="30" customHeight="1" thickBot="1" x14ac:dyDescent="0.25">
      <c r="B179" s="1511" t="s">
        <v>2815</v>
      </c>
      <c r="C179" s="3267" t="s">
        <v>2832</v>
      </c>
      <c r="D179" s="3267"/>
      <c r="E179" s="3268"/>
    </row>
    <row r="180" spans="2:5" ht="30" customHeight="1" thickBot="1" x14ac:dyDescent="0.25">
      <c r="B180" s="1514" t="s">
        <v>50</v>
      </c>
      <c r="C180" s="3260" t="s">
        <v>2875</v>
      </c>
      <c r="D180" s="3261"/>
      <c r="E180" s="3262"/>
    </row>
    <row r="181" spans="2:5" ht="15" thickBot="1" x14ac:dyDescent="0.25"/>
    <row r="182" spans="2:5" ht="16.5" thickBot="1" x14ac:dyDescent="0.25">
      <c r="B182" s="3255" t="s">
        <v>2866</v>
      </c>
      <c r="C182" s="3255"/>
      <c r="D182" s="3255"/>
      <c r="E182" s="3255"/>
    </row>
    <row r="183" spans="2:5" ht="15" thickBot="1" x14ac:dyDescent="0.25">
      <c r="B183" s="1509" t="s">
        <v>2810</v>
      </c>
      <c r="C183" s="3271" t="s">
        <v>2812</v>
      </c>
      <c r="D183" s="3272"/>
      <c r="E183" s="1509" t="s">
        <v>2811</v>
      </c>
    </row>
    <row r="184" spans="2:5" ht="16.5" thickBot="1" x14ac:dyDescent="0.25">
      <c r="B184" s="1512" t="s">
        <v>49</v>
      </c>
      <c r="C184" s="3254" t="s">
        <v>2867</v>
      </c>
      <c r="D184" s="3254"/>
      <c r="E184" s="3254"/>
    </row>
    <row r="185" spans="2:5" ht="16.5" customHeight="1" thickBot="1" x14ac:dyDescent="0.25">
      <c r="B185" s="1512" t="s">
        <v>699</v>
      </c>
      <c r="C185" s="3254" t="s">
        <v>2868</v>
      </c>
      <c r="D185" s="3254"/>
      <c r="E185" s="3254"/>
    </row>
    <row r="186" spans="2:5" ht="16.5" customHeight="1" thickBot="1" x14ac:dyDescent="0.25">
      <c r="B186" s="1512" t="s">
        <v>2815</v>
      </c>
      <c r="C186" s="3254" t="s">
        <v>2869</v>
      </c>
      <c r="D186" s="3254"/>
      <c r="E186" s="3254"/>
    </row>
    <row r="187" spans="2:5" ht="16.5" thickBot="1" x14ac:dyDescent="0.25">
      <c r="B187" s="1512" t="s">
        <v>50</v>
      </c>
      <c r="C187" s="3254" t="s">
        <v>2870</v>
      </c>
      <c r="D187" s="3254"/>
      <c r="E187" s="3254"/>
    </row>
    <row r="188" spans="2:5" ht="15" thickBot="1" x14ac:dyDescent="0.25"/>
    <row r="189" spans="2:5" ht="16.5" thickBot="1" x14ac:dyDescent="0.25">
      <c r="B189" s="3255" t="s">
        <v>2876</v>
      </c>
      <c r="C189" s="3255"/>
      <c r="D189" s="3255"/>
      <c r="E189" s="3255"/>
    </row>
    <row r="190" spans="2:5" ht="15" thickBot="1" x14ac:dyDescent="0.25">
      <c r="B190" s="1509" t="s">
        <v>2810</v>
      </c>
      <c r="C190" s="3271" t="s">
        <v>2812</v>
      </c>
      <c r="D190" s="3272"/>
      <c r="E190" s="1509" t="s">
        <v>2811</v>
      </c>
    </row>
    <row r="191" spans="2:5" ht="15" customHeight="1" thickBot="1" x14ac:dyDescent="0.25">
      <c r="B191" s="3283" t="s">
        <v>49</v>
      </c>
      <c r="C191" s="3262" t="s">
        <v>2872</v>
      </c>
      <c r="D191" s="3262"/>
      <c r="E191" s="3259"/>
    </row>
    <row r="192" spans="2:5" ht="15" customHeight="1" x14ac:dyDescent="0.2">
      <c r="B192" s="3284"/>
      <c r="C192" s="3247" t="s">
        <v>2824</v>
      </c>
      <c r="D192" s="3248"/>
      <c r="E192" s="3249"/>
    </row>
    <row r="193" spans="2:5" ht="34.5" thickBot="1" x14ac:dyDescent="0.25">
      <c r="B193" s="3285"/>
      <c r="C193" s="1526"/>
      <c r="D193" s="1508" t="s">
        <v>2886</v>
      </c>
      <c r="E193" s="1525" t="s">
        <v>2873</v>
      </c>
    </row>
    <row r="194" spans="2:5" ht="15" customHeight="1" thickBot="1" x14ac:dyDescent="0.25">
      <c r="B194" s="1522"/>
      <c r="C194" s="3247" t="s">
        <v>2824</v>
      </c>
      <c r="D194" s="3248"/>
      <c r="E194" s="3249"/>
    </row>
    <row r="195" spans="2:5" ht="15" customHeight="1" thickBot="1" x14ac:dyDescent="0.25">
      <c r="B195" s="1522"/>
      <c r="C195" s="1526"/>
      <c r="D195" s="3276" t="s">
        <v>2887</v>
      </c>
      <c r="E195" s="3277"/>
    </row>
    <row r="196" spans="2:5" ht="30" customHeight="1" thickBot="1" x14ac:dyDescent="0.25">
      <c r="B196" s="1510" t="s">
        <v>699</v>
      </c>
      <c r="C196" s="3261" t="s">
        <v>2832</v>
      </c>
      <c r="D196" s="3261"/>
      <c r="E196" s="3262"/>
    </row>
    <row r="197" spans="2:5" ht="30" customHeight="1" thickBot="1" x14ac:dyDescent="0.25">
      <c r="B197" s="1511" t="s">
        <v>2815</v>
      </c>
      <c r="C197" s="3267" t="s">
        <v>2832</v>
      </c>
      <c r="D197" s="3267"/>
      <c r="E197" s="3268"/>
    </row>
    <row r="198" spans="2:5" ht="30" customHeight="1" thickBot="1" x14ac:dyDescent="0.25">
      <c r="B198" s="1514" t="s">
        <v>50</v>
      </c>
      <c r="C198" s="3260" t="s">
        <v>2878</v>
      </c>
      <c r="D198" s="3261"/>
      <c r="E198" s="3262"/>
    </row>
    <row r="199" spans="2:5" ht="15" thickBot="1" x14ac:dyDescent="0.25"/>
    <row r="200" spans="2:5" ht="16.5" thickBot="1" x14ac:dyDescent="0.25">
      <c r="B200" s="3255" t="s">
        <v>2877</v>
      </c>
      <c r="C200" s="3255"/>
      <c r="D200" s="3255"/>
      <c r="E200" s="3255"/>
    </row>
    <row r="201" spans="2:5" ht="15" thickBot="1" x14ac:dyDescent="0.25">
      <c r="B201" s="1509" t="s">
        <v>2810</v>
      </c>
      <c r="C201" s="3271" t="s">
        <v>2812</v>
      </c>
      <c r="D201" s="3272"/>
      <c r="E201" s="1509" t="s">
        <v>2811</v>
      </c>
    </row>
    <row r="202" spans="2:5" ht="15" thickBot="1" x14ac:dyDescent="0.25">
      <c r="B202" s="3283" t="s">
        <v>49</v>
      </c>
      <c r="C202" s="3262" t="s">
        <v>2888</v>
      </c>
      <c r="D202" s="3262"/>
      <c r="E202" s="3259"/>
    </row>
    <row r="203" spans="2:5" ht="15" customHeight="1" x14ac:dyDescent="0.2">
      <c r="B203" s="3284"/>
      <c r="C203" s="3247" t="s">
        <v>2824</v>
      </c>
      <c r="D203" s="3248"/>
      <c r="E203" s="3249"/>
    </row>
    <row r="204" spans="2:5" ht="34.5" thickBot="1" x14ac:dyDescent="0.25">
      <c r="B204" s="3285"/>
      <c r="C204" s="1526"/>
      <c r="D204" s="1508" t="s">
        <v>2825</v>
      </c>
      <c r="E204" s="1525" t="s">
        <v>2873</v>
      </c>
    </row>
    <row r="205" spans="2:5" ht="15" customHeight="1" thickBot="1" x14ac:dyDescent="0.25">
      <c r="B205" s="1522"/>
      <c r="C205" s="3247" t="s">
        <v>2824</v>
      </c>
      <c r="D205" s="3248"/>
      <c r="E205" s="3249"/>
    </row>
    <row r="206" spans="2:5" ht="15" customHeight="1" thickBot="1" x14ac:dyDescent="0.25">
      <c r="B206" s="1522"/>
      <c r="C206" s="1526"/>
      <c r="D206" s="3276" t="s">
        <v>2887</v>
      </c>
      <c r="E206" s="3277"/>
    </row>
    <row r="207" spans="2:5" ht="16.5" thickBot="1" x14ac:dyDescent="0.25">
      <c r="B207" s="1510" t="s">
        <v>699</v>
      </c>
      <c r="C207" s="3261" t="s">
        <v>2832</v>
      </c>
      <c r="D207" s="3261"/>
      <c r="E207" s="3262"/>
    </row>
    <row r="208" spans="2:5" ht="16.5" thickBot="1" x14ac:dyDescent="0.25">
      <c r="B208" s="1511" t="s">
        <v>2815</v>
      </c>
      <c r="C208" s="3267" t="s">
        <v>2832</v>
      </c>
      <c r="D208" s="3267"/>
      <c r="E208" s="3268"/>
    </row>
    <row r="209" spans="2:15" ht="16.5" thickBot="1" x14ac:dyDescent="0.25">
      <c r="B209" s="1514" t="s">
        <v>50</v>
      </c>
      <c r="C209" s="3260" t="s">
        <v>2879</v>
      </c>
      <c r="D209" s="3261"/>
      <c r="E209" s="3262"/>
    </row>
    <row r="210" spans="2:15" ht="15" thickBot="1" x14ac:dyDescent="0.25"/>
    <row r="211" spans="2:15" ht="16.5" thickBot="1" x14ac:dyDescent="0.25">
      <c r="B211" s="3255" t="s">
        <v>2871</v>
      </c>
      <c r="C211" s="3255"/>
      <c r="D211" s="3255"/>
      <c r="E211" s="3255"/>
    </row>
    <row r="212" spans="2:15" ht="15" thickBot="1" x14ac:dyDescent="0.25">
      <c r="B212" s="1509" t="s">
        <v>2810</v>
      </c>
      <c r="C212" s="3271" t="s">
        <v>2812</v>
      </c>
      <c r="D212" s="3272"/>
      <c r="E212" s="1509" t="s">
        <v>2811</v>
      </c>
    </row>
    <row r="213" spans="2:15" ht="16.5" thickBot="1" x14ac:dyDescent="0.25">
      <c r="B213" s="1527" t="s">
        <v>49</v>
      </c>
      <c r="C213" s="3262" t="s">
        <v>2880</v>
      </c>
      <c r="D213" s="3262"/>
      <c r="E213" s="3259"/>
    </row>
    <row r="214" spans="2:15" ht="16.5" customHeight="1" thickBot="1" x14ac:dyDescent="0.25">
      <c r="B214" s="1510" t="s">
        <v>699</v>
      </c>
      <c r="C214" s="3262" t="s">
        <v>2881</v>
      </c>
      <c r="D214" s="3262"/>
      <c r="E214" s="3259"/>
    </row>
    <row r="215" spans="2:15" ht="16.5" customHeight="1" thickBot="1" x14ac:dyDescent="0.25">
      <c r="B215" s="1511" t="s">
        <v>2815</v>
      </c>
      <c r="C215" s="3262" t="s">
        <v>2882</v>
      </c>
      <c r="D215" s="3262"/>
      <c r="E215" s="3259"/>
    </row>
    <row r="216" spans="2:15" ht="16.5" thickBot="1" x14ac:dyDescent="0.25">
      <c r="B216" s="1514" t="s">
        <v>50</v>
      </c>
      <c r="C216" s="3260" t="s">
        <v>2874</v>
      </c>
      <c r="D216" s="3261"/>
      <c r="E216" s="3262"/>
    </row>
    <row r="217" spans="2:15" ht="15" thickBot="1" x14ac:dyDescent="0.25"/>
    <row r="218" spans="2:15" ht="16.5" thickBot="1" x14ac:dyDescent="0.25">
      <c r="B218" s="3255" t="s">
        <v>2883</v>
      </c>
      <c r="C218" s="3255"/>
      <c r="D218" s="3255"/>
      <c r="E218" s="3255"/>
    </row>
    <row r="219" spans="2:15" ht="15.75" thickBot="1" x14ac:dyDescent="0.3">
      <c r="B219" s="1509" t="s">
        <v>2810</v>
      </c>
      <c r="C219" s="3271" t="s">
        <v>2812</v>
      </c>
      <c r="D219" s="3272"/>
      <c r="E219" s="1509" t="s">
        <v>2811</v>
      </c>
      <c r="F219" s="1529"/>
      <c r="G219"/>
    </row>
    <row r="220" spans="2:15" s="1529" customFormat="1" ht="49.5" customHeight="1" x14ac:dyDescent="0.25">
      <c r="B220" s="3256" t="s">
        <v>2815</v>
      </c>
      <c r="C220" s="3269" t="s">
        <v>3481</v>
      </c>
      <c r="D220" s="3270"/>
      <c r="E220" s="3294" t="s">
        <v>3622</v>
      </c>
      <c r="G220"/>
      <c r="H220"/>
      <c r="I220"/>
      <c r="J220"/>
      <c r="K220" s="1530"/>
      <c r="L220" s="1530"/>
      <c r="M220" s="1530"/>
      <c r="N220" s="1530"/>
      <c r="O220" s="1530"/>
    </row>
    <row r="221" spans="2:15" s="1529" customFormat="1" ht="48" customHeight="1" thickBot="1" x14ac:dyDescent="0.3">
      <c r="B221" s="3257"/>
      <c r="C221" s="3273" t="s">
        <v>2885</v>
      </c>
      <c r="D221" s="3274"/>
      <c r="E221" s="3295"/>
      <c r="F221" s="635"/>
      <c r="G221" s="635"/>
      <c r="H221"/>
      <c r="I221"/>
      <c r="J221"/>
      <c r="K221" s="1530"/>
      <c r="L221" s="1530"/>
      <c r="M221" s="1530"/>
      <c r="N221" s="1530"/>
      <c r="O221" s="1530"/>
    </row>
    <row r="222" spans="2:15" ht="27.75" customHeight="1" thickBot="1" x14ac:dyDescent="0.25">
      <c r="B222" s="3258"/>
      <c r="C222" s="3259" t="s">
        <v>2884</v>
      </c>
      <c r="D222" s="3262"/>
      <c r="E222" s="3259"/>
    </row>
    <row r="224" spans="2:15" ht="15" thickBot="1" x14ac:dyDescent="0.25"/>
    <row r="225" spans="2:5" ht="16.5" thickBot="1" x14ac:dyDescent="0.25">
      <c r="B225" s="3275" t="s">
        <v>2892</v>
      </c>
      <c r="C225" s="3275"/>
      <c r="D225" s="3275"/>
      <c r="E225" s="3275"/>
    </row>
    <row r="226" spans="2:5" s="280" customFormat="1" ht="29.25" customHeight="1" thickBot="1" x14ac:dyDescent="0.25">
      <c r="B226" s="3244" t="s">
        <v>2893</v>
      </c>
      <c r="C226" s="3245"/>
      <c r="D226" s="3245"/>
      <c r="E226" s="3246"/>
    </row>
  </sheetData>
  <sheetProtection algorithmName="SHA-512" hashValue="49juC3GxuicIO9WLc9F03SYGGXDndN3MRRJkvuJtNkmcsODG/1/XpawWGokZj96Tb/j/N7QB+uTtiBMcKIc4Ig==" saltValue="hVtBErFjzy6rxcdvEncEpw==" spinCount="100000" sheet="1" objects="1" scenarios="1"/>
  <mergeCells count="175">
    <mergeCell ref="E220:E221"/>
    <mergeCell ref="B220:B222"/>
    <mergeCell ref="C194:E194"/>
    <mergeCell ref="D195:E195"/>
    <mergeCell ref="F171:F172"/>
    <mergeCell ref="E176:E177"/>
    <mergeCell ref="F175:F176"/>
    <mergeCell ref="B168:E168"/>
    <mergeCell ref="C169:D169"/>
    <mergeCell ref="B170:B177"/>
    <mergeCell ref="C170:E170"/>
    <mergeCell ref="C171:C173"/>
    <mergeCell ref="C220:D220"/>
    <mergeCell ref="B191:B193"/>
    <mergeCell ref="C178:E178"/>
    <mergeCell ref="C179:E179"/>
    <mergeCell ref="C180:E180"/>
    <mergeCell ref="B182:E182"/>
    <mergeCell ref="C183:D183"/>
    <mergeCell ref="C184:E184"/>
    <mergeCell ref="C185:E185"/>
    <mergeCell ref="C186:E186"/>
    <mergeCell ref="C187:E187"/>
    <mergeCell ref="C201:D201"/>
    <mergeCell ref="C208:E208"/>
    <mergeCell ref="B189:E189"/>
    <mergeCell ref="C190:D190"/>
    <mergeCell ref="C191:E191"/>
    <mergeCell ref="C76:E76"/>
    <mergeCell ref="C70:E70"/>
    <mergeCell ref="C71:C72"/>
    <mergeCell ref="C73:E73"/>
    <mergeCell ref="C74:C75"/>
    <mergeCell ref="C111:D111"/>
    <mergeCell ref="B110:E110"/>
    <mergeCell ref="C165:E165"/>
    <mergeCell ref="C129:E129"/>
    <mergeCell ref="C88:E88"/>
    <mergeCell ref="B90:E90"/>
    <mergeCell ref="C91:D91"/>
    <mergeCell ref="C92:E92"/>
    <mergeCell ref="C138:E138"/>
    <mergeCell ref="C114:D114"/>
    <mergeCell ref="C128:D128"/>
    <mergeCell ref="C142:D142"/>
    <mergeCell ref="E121:E122"/>
    <mergeCell ref="C113:D113"/>
    <mergeCell ref="B112:B136"/>
    <mergeCell ref="B3:E3"/>
    <mergeCell ref="C112:E112"/>
    <mergeCell ref="B7:F7"/>
    <mergeCell ref="B97:E97"/>
    <mergeCell ref="B10:E10"/>
    <mergeCell ref="B11:E11"/>
    <mergeCell ref="B12:E12"/>
    <mergeCell ref="B14:E14"/>
    <mergeCell ref="B13:E13"/>
    <mergeCell ref="B15:E15"/>
    <mergeCell ref="B16:E16"/>
    <mergeCell ref="B18:E18"/>
    <mergeCell ref="B19:E19"/>
    <mergeCell ref="B17:E17"/>
    <mergeCell ref="B20:E20"/>
    <mergeCell ref="B21:E21"/>
    <mergeCell ref="B26:E26"/>
    <mergeCell ref="B8:E8"/>
    <mergeCell ref="F97:F98"/>
    <mergeCell ref="B52:L52"/>
    <mergeCell ref="B25:E25"/>
    <mergeCell ref="B30:G51"/>
    <mergeCell ref="G7:H7"/>
    <mergeCell ref="B60:E60"/>
    <mergeCell ref="C215:E215"/>
    <mergeCell ref="B9:E9"/>
    <mergeCell ref="E117:E118"/>
    <mergeCell ref="C153:E153"/>
    <mergeCell ref="C205:E205"/>
    <mergeCell ref="B57:C57"/>
    <mergeCell ref="B62:E62"/>
    <mergeCell ref="C63:D63"/>
    <mergeCell ref="B64:B78"/>
    <mergeCell ref="C64:E64"/>
    <mergeCell ref="C95:E95"/>
    <mergeCell ref="C103:E103"/>
    <mergeCell ref="C87:E87"/>
    <mergeCell ref="C65:C66"/>
    <mergeCell ref="C67:E67"/>
    <mergeCell ref="C77:C78"/>
    <mergeCell ref="E131:E132"/>
    <mergeCell ref="D133:E133"/>
    <mergeCell ref="B28:E28"/>
    <mergeCell ref="B99:B105"/>
    <mergeCell ref="B22:E22"/>
    <mergeCell ref="B23:E23"/>
    <mergeCell ref="B24:E24"/>
    <mergeCell ref="B55:E55"/>
    <mergeCell ref="B59:F59"/>
    <mergeCell ref="C106:E106"/>
    <mergeCell ref="C107:E107"/>
    <mergeCell ref="C93:E93"/>
    <mergeCell ref="C104:C105"/>
    <mergeCell ref="B27:E27"/>
    <mergeCell ref="C127:D127"/>
    <mergeCell ref="C86:E86"/>
    <mergeCell ref="B83:E83"/>
    <mergeCell ref="C84:D84"/>
    <mergeCell ref="C85:E85"/>
    <mergeCell ref="B161:E161"/>
    <mergeCell ref="C162:D162"/>
    <mergeCell ref="C157:E157"/>
    <mergeCell ref="C68:C69"/>
    <mergeCell ref="C116:C125"/>
    <mergeCell ref="C130:C136"/>
    <mergeCell ref="C108:E108"/>
    <mergeCell ref="C94:E94"/>
    <mergeCell ref="C79:E79"/>
    <mergeCell ref="C80:E80"/>
    <mergeCell ref="C81:E81"/>
    <mergeCell ref="C98:D98"/>
    <mergeCell ref="C99:E99"/>
    <mergeCell ref="C139:E139"/>
    <mergeCell ref="C159:E159"/>
    <mergeCell ref="C137:E137"/>
    <mergeCell ref="E155:E156"/>
    <mergeCell ref="C156:D156"/>
    <mergeCell ref="C126:E126"/>
    <mergeCell ref="C100:C102"/>
    <mergeCell ref="B225:E225"/>
    <mergeCell ref="D206:E206"/>
    <mergeCell ref="E172:E173"/>
    <mergeCell ref="D119:E119"/>
    <mergeCell ref="C174:E174"/>
    <mergeCell ref="C175:C177"/>
    <mergeCell ref="E135:E136"/>
    <mergeCell ref="C163:E163"/>
    <mergeCell ref="C166:E166"/>
    <mergeCell ref="B151:E151"/>
    <mergeCell ref="C152:D152"/>
    <mergeCell ref="C158:E158"/>
    <mergeCell ref="C154:E154"/>
    <mergeCell ref="C197:E197"/>
    <mergeCell ref="C198:E198"/>
    <mergeCell ref="B200:E200"/>
    <mergeCell ref="C216:E216"/>
    <mergeCell ref="C212:D212"/>
    <mergeCell ref="C213:E213"/>
    <mergeCell ref="C214:E214"/>
    <mergeCell ref="C196:E196"/>
    <mergeCell ref="B202:B204"/>
    <mergeCell ref="C202:E202"/>
    <mergeCell ref="C207:E207"/>
    <mergeCell ref="B226:E226"/>
    <mergeCell ref="C115:E115"/>
    <mergeCell ref="D123:E123"/>
    <mergeCell ref="E124:E125"/>
    <mergeCell ref="C164:E164"/>
    <mergeCell ref="B141:E141"/>
    <mergeCell ref="B143:B146"/>
    <mergeCell ref="C143:E143"/>
    <mergeCell ref="C149:E149"/>
    <mergeCell ref="B153:B156"/>
    <mergeCell ref="C144:D144"/>
    <mergeCell ref="C145:E145"/>
    <mergeCell ref="C146:E146"/>
    <mergeCell ref="C147:E147"/>
    <mergeCell ref="C148:E148"/>
    <mergeCell ref="C155:D155"/>
    <mergeCell ref="B218:E218"/>
    <mergeCell ref="C219:D219"/>
    <mergeCell ref="C222:E222"/>
    <mergeCell ref="C209:E209"/>
    <mergeCell ref="C192:E192"/>
    <mergeCell ref="C203:E203"/>
    <mergeCell ref="B211:E211"/>
    <mergeCell ref="C221:D221"/>
  </mergeCells>
  <hyperlinks>
    <hyperlink ref="G7" location="Inhalt!A1" display="Zurück zum Inhaltsverzeichnis" xr:uid="{00000000-0004-0000-4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showGridLines="0" showRuler="0" zoomScaleSheetLayoutView="100" workbookViewId="0"/>
  </sheetViews>
  <sheetFormatPr defaultColWidth="9" defaultRowHeight="14.25" x14ac:dyDescent="0.2"/>
  <cols>
    <col min="1" max="1" width="2.85546875" style="93" customWidth="1"/>
    <col min="2" max="2" width="62.28515625" style="93" customWidth="1"/>
    <col min="3" max="4" width="31.85546875" style="93" customWidth="1"/>
    <col min="5" max="6" width="16.7109375" style="93" customWidth="1"/>
    <col min="7" max="16384" width="9" style="93"/>
  </cols>
  <sheetData>
    <row r="1" spans="1:12" x14ac:dyDescent="0.2">
      <c r="A1" s="801"/>
    </row>
    <row r="3" spans="1:12" s="635" customFormat="1" ht="36" x14ac:dyDescent="0.25">
      <c r="B3" s="1153" t="s">
        <v>2463</v>
      </c>
      <c r="C3" s="78"/>
      <c r="E3" s="78"/>
      <c r="F3" s="78"/>
      <c r="G3" s="78"/>
    </row>
    <row r="4" spans="1:12" s="635" customFormat="1" ht="30.75" customHeight="1" x14ac:dyDescent="0.25">
      <c r="B4" s="1154" t="s">
        <v>2473</v>
      </c>
      <c r="C4" s="78"/>
      <c r="D4" s="78"/>
      <c r="E4" s="109"/>
      <c r="G4" s="110"/>
    </row>
    <row r="5" spans="1:12" s="635" customFormat="1" ht="14.25" customHeight="1" x14ac:dyDescent="0.2">
      <c r="B5" s="179"/>
      <c r="C5" s="8"/>
      <c r="D5" s="8"/>
      <c r="E5" s="109"/>
      <c r="G5" s="109"/>
      <c r="I5" s="107"/>
      <c r="J5" s="107"/>
      <c r="K5" s="107"/>
      <c r="L5" s="107"/>
    </row>
    <row r="6" spans="1:12" s="635" customFormat="1" ht="14.25" customHeight="1" x14ac:dyDescent="0.2">
      <c r="B6" s="133"/>
      <c r="C6" s="8"/>
      <c r="D6" s="8"/>
      <c r="E6" s="582"/>
      <c r="G6" s="109"/>
      <c r="I6" s="107"/>
      <c r="J6" s="107"/>
      <c r="K6" s="107"/>
      <c r="L6" s="107"/>
    </row>
    <row r="7" spans="1:12" s="1209" customFormat="1" ht="62.25" customHeight="1" x14ac:dyDescent="0.2">
      <c r="B7" s="2272" t="s">
        <v>2472</v>
      </c>
      <c r="C7" s="2272"/>
      <c r="D7" s="268"/>
      <c r="E7" s="582"/>
      <c r="F7" s="8"/>
      <c r="G7" s="111"/>
      <c r="I7" s="8"/>
      <c r="J7" s="107"/>
      <c r="K7" s="107"/>
      <c r="L7" s="107"/>
    </row>
    <row r="8" spans="1:12" ht="27" customHeight="1" x14ac:dyDescent="0.2">
      <c r="B8" s="2273"/>
      <c r="C8" s="2274"/>
      <c r="D8" s="8"/>
      <c r="E8" s="339" t="str">
        <f>Inhalt!$C$7</f>
        <v>V. OncoBox: L1.1.1 (211126)</v>
      </c>
      <c r="G8" s="111"/>
      <c r="H8" s="8"/>
      <c r="I8" s="8"/>
      <c r="J8" s="107"/>
      <c r="K8" s="107"/>
      <c r="L8" s="107"/>
    </row>
    <row r="9" spans="1:12" ht="15.75" x14ac:dyDescent="0.25">
      <c r="B9" s="1155"/>
      <c r="C9" s="635"/>
      <c r="E9" s="339" t="str">
        <f>Inhalt!$C$8</f>
        <v>V. Spezifikation: L1.1.1 (211126)</v>
      </c>
      <c r="G9" s="111"/>
      <c r="H9" s="8"/>
      <c r="I9" s="8"/>
    </row>
    <row r="10" spans="1:12" s="635" customFormat="1" x14ac:dyDescent="0.2">
      <c r="E10" s="1156"/>
      <c r="G10" s="582"/>
    </row>
    <row r="11" spans="1:12" ht="32.25" customHeight="1" x14ac:dyDescent="0.25">
      <c r="E11" s="2277" t="s">
        <v>1744</v>
      </c>
      <c r="F11" s="2278"/>
    </row>
    <row r="12" spans="1:12" s="635" customFormat="1" ht="15" x14ac:dyDescent="0.25">
      <c r="E12" s="1249"/>
      <c r="F12" s="1205"/>
    </row>
    <row r="14" spans="1:12" s="635" customFormat="1" ht="25.5" x14ac:dyDescent="0.25">
      <c r="B14" s="1157" t="s">
        <v>2475</v>
      </c>
      <c r="C14" s="153"/>
      <c r="D14" s="2283" t="s">
        <v>2474</v>
      </c>
      <c r="E14" s="2284"/>
      <c r="F14" s="2284"/>
    </row>
    <row r="15" spans="1:12" ht="24.95" customHeight="1" x14ac:dyDescent="0.2">
      <c r="B15" s="2279" t="s">
        <v>2269</v>
      </c>
      <c r="C15" s="1905" t="s">
        <v>2270</v>
      </c>
      <c r="D15" s="2285" t="s">
        <v>2516</v>
      </c>
      <c r="E15" s="2286"/>
      <c r="F15" s="2286"/>
    </row>
    <row r="16" spans="1:12" ht="24.95" customHeight="1" x14ac:dyDescent="0.2">
      <c r="B16" s="2280"/>
      <c r="C16" s="2282"/>
      <c r="D16" s="2285"/>
      <c r="E16" s="2286"/>
      <c r="F16" s="2286"/>
    </row>
    <row r="17" spans="2:6" ht="24.95" customHeight="1" x14ac:dyDescent="0.2">
      <c r="B17" s="2280"/>
      <c r="C17" s="2282"/>
      <c r="D17" s="2285"/>
      <c r="E17" s="2286"/>
      <c r="F17" s="2286"/>
    </row>
    <row r="18" spans="2:6" ht="24.95" customHeight="1" x14ac:dyDescent="0.2">
      <c r="B18" s="2280"/>
      <c r="C18" s="2282"/>
      <c r="D18" s="2285"/>
      <c r="E18" s="2286"/>
      <c r="F18" s="2286"/>
    </row>
    <row r="19" spans="2:6" ht="24.95" customHeight="1" x14ac:dyDescent="0.2">
      <c r="B19" s="2280"/>
      <c r="C19" s="2282"/>
      <c r="D19" s="2285"/>
      <c r="E19" s="2286"/>
      <c r="F19" s="2286"/>
    </row>
    <row r="20" spans="2:6" ht="24.95" customHeight="1" x14ac:dyDescent="0.2">
      <c r="B20" s="2280"/>
      <c r="C20" s="2282"/>
      <c r="D20" s="2285"/>
      <c r="E20" s="2286"/>
      <c r="F20" s="2286"/>
    </row>
    <row r="21" spans="2:6" ht="24.95" customHeight="1" x14ac:dyDescent="0.2">
      <c r="B21" s="2280"/>
      <c r="C21" s="2282"/>
      <c r="D21" s="2285"/>
      <c r="E21" s="2286"/>
      <c r="F21" s="2286"/>
    </row>
    <row r="22" spans="2:6" ht="24.95" customHeight="1" x14ac:dyDescent="0.2">
      <c r="B22" s="2280"/>
      <c r="C22" s="2282"/>
      <c r="D22" s="2285"/>
      <c r="E22" s="2286"/>
      <c r="F22" s="2286"/>
    </row>
    <row r="23" spans="2:6" ht="24.95" customHeight="1" x14ac:dyDescent="0.2">
      <c r="B23" s="2280"/>
      <c r="C23" s="2282"/>
      <c r="D23" s="2285"/>
      <c r="E23" s="2286"/>
      <c r="F23" s="2286"/>
    </row>
    <row r="24" spans="2:6" ht="24.95" customHeight="1" x14ac:dyDescent="0.2">
      <c r="B24" s="2280"/>
      <c r="C24" s="2282"/>
      <c r="D24" s="2285"/>
      <c r="E24" s="2286"/>
      <c r="F24" s="2286"/>
    </row>
    <row r="25" spans="2:6" ht="44.25" customHeight="1" x14ac:dyDescent="0.2">
      <c r="B25" s="2281"/>
      <c r="C25" s="1906"/>
      <c r="D25" s="2285"/>
      <c r="E25" s="2286"/>
      <c r="F25" s="2286"/>
    </row>
    <row r="27" spans="2:6" x14ac:dyDescent="0.2">
      <c r="D27" s="1073"/>
    </row>
    <row r="28" spans="2:6" x14ac:dyDescent="0.2">
      <c r="B28" s="635"/>
    </row>
    <row r="34" spans="2:3" s="635" customFormat="1" x14ac:dyDescent="0.2"/>
    <row r="35" spans="2:3" ht="14.25" customHeight="1" x14ac:dyDescent="0.2"/>
    <row r="40" spans="2:3" s="635" customFormat="1" x14ac:dyDescent="0.2"/>
    <row r="41" spans="2:3" s="635" customFormat="1" x14ac:dyDescent="0.2"/>
    <row r="44" spans="2:3" x14ac:dyDescent="0.2">
      <c r="C44" s="133"/>
    </row>
    <row r="46" spans="2:3" s="635" customFormat="1" ht="31.5" x14ac:dyDescent="0.25">
      <c r="B46" s="1158" t="s">
        <v>2476</v>
      </c>
    </row>
    <row r="47" spans="2:3" s="635" customFormat="1" x14ac:dyDescent="0.2"/>
    <row r="48" spans="2:3" s="635" customFormat="1" ht="25.5" x14ac:dyDescent="0.2">
      <c r="B48" s="1159" t="s">
        <v>2477</v>
      </c>
    </row>
    <row r="49" spans="2:6" s="635" customFormat="1" ht="52.5" customHeight="1" x14ac:dyDescent="0.2">
      <c r="B49" s="1075" t="s">
        <v>2478</v>
      </c>
      <c r="C49" s="1075" t="s">
        <v>2479</v>
      </c>
      <c r="D49" s="1075" t="s">
        <v>2480</v>
      </c>
      <c r="E49" s="1075" t="s">
        <v>2481</v>
      </c>
      <c r="F49" s="106" t="s">
        <v>2482</v>
      </c>
    </row>
    <row r="50" spans="2:6" ht="67.5" x14ac:dyDescent="0.2">
      <c r="B50" s="160" t="s">
        <v>2296</v>
      </c>
      <c r="C50" s="160" t="s">
        <v>2063</v>
      </c>
      <c r="D50" s="165" t="s">
        <v>90</v>
      </c>
      <c r="E50" s="169" t="s">
        <v>183</v>
      </c>
      <c r="F50" s="84"/>
    </row>
    <row r="51" spans="2:6" ht="90" x14ac:dyDescent="0.2">
      <c r="B51" s="160" t="s">
        <v>1984</v>
      </c>
      <c r="C51" s="160" t="s">
        <v>2065</v>
      </c>
      <c r="D51" s="165" t="s">
        <v>99</v>
      </c>
      <c r="E51" s="163" t="s">
        <v>2271</v>
      </c>
      <c r="F51" s="84"/>
    </row>
    <row r="52" spans="2:6" ht="78.75" x14ac:dyDescent="0.2">
      <c r="B52" s="1219" t="s">
        <v>2297</v>
      </c>
      <c r="C52" s="162" t="s">
        <v>2064</v>
      </c>
      <c r="D52" s="165" t="s">
        <v>115</v>
      </c>
      <c r="E52" s="1140" t="s">
        <v>2272</v>
      </c>
      <c r="F52" s="84"/>
    </row>
    <row r="53" spans="2:6" ht="56.25" x14ac:dyDescent="0.2">
      <c r="B53" s="160" t="s">
        <v>2168</v>
      </c>
      <c r="C53" s="162"/>
      <c r="D53" s="164" t="s">
        <v>2068</v>
      </c>
      <c r="E53" s="174">
        <v>1</v>
      </c>
      <c r="F53" s="84"/>
    </row>
    <row r="54" spans="2:6" ht="56.25" x14ac:dyDescent="0.2">
      <c r="B54" s="162" t="s">
        <v>2298</v>
      </c>
      <c r="C54" s="162" t="s">
        <v>2066</v>
      </c>
      <c r="D54" s="164" t="s">
        <v>2070</v>
      </c>
      <c r="E54" s="174">
        <v>1</v>
      </c>
      <c r="F54" s="84"/>
    </row>
    <row r="55" spans="2:6" ht="78.75" x14ac:dyDescent="0.2">
      <c r="B55" s="160" t="s">
        <v>2299</v>
      </c>
      <c r="C55" s="160" t="s">
        <v>2067</v>
      </c>
      <c r="D55" s="165" t="s">
        <v>101</v>
      </c>
      <c r="E55" s="163" t="s">
        <v>663</v>
      </c>
      <c r="F55" s="84"/>
    </row>
    <row r="57" spans="2:6" x14ac:dyDescent="0.2">
      <c r="B57" s="116"/>
      <c r="C57" s="116"/>
      <c r="D57" s="116"/>
      <c r="E57" s="116"/>
      <c r="F57" s="116"/>
    </row>
    <row r="58" spans="2:6" x14ac:dyDescent="0.2">
      <c r="B58" s="116"/>
      <c r="C58" s="116"/>
      <c r="D58" s="116"/>
      <c r="E58" s="116"/>
      <c r="F58" s="116"/>
    </row>
    <row r="59" spans="2:6" ht="25.5" x14ac:dyDescent="0.2">
      <c r="B59" s="1160" t="s">
        <v>2951</v>
      </c>
    </row>
    <row r="60" spans="2:6" s="258" customFormat="1" ht="24" customHeight="1" x14ac:dyDescent="0.2">
      <c r="B60" s="2269" t="s">
        <v>3331</v>
      </c>
      <c r="C60" s="2270"/>
      <c r="D60" s="2269" t="s">
        <v>2074</v>
      </c>
      <c r="E60" s="2271"/>
      <c r="F60" s="2270"/>
    </row>
    <row r="61" spans="2:6" s="258" customFormat="1" ht="24" customHeight="1" x14ac:dyDescent="0.2">
      <c r="B61" s="2269" t="s">
        <v>2071</v>
      </c>
      <c r="C61" s="2270"/>
      <c r="D61" s="2269" t="s">
        <v>2075</v>
      </c>
      <c r="E61" s="2271"/>
      <c r="F61" s="2270"/>
    </row>
    <row r="62" spans="2:6" s="258" customFormat="1" ht="24" customHeight="1" x14ac:dyDescent="0.2">
      <c r="B62" s="2269" t="s">
        <v>2072</v>
      </c>
      <c r="C62" s="2270"/>
      <c r="D62" s="2269" t="s">
        <v>2075</v>
      </c>
      <c r="E62" s="2271"/>
      <c r="F62" s="2270"/>
    </row>
    <row r="63" spans="2:6" ht="63.75" customHeight="1" x14ac:dyDescent="0.2">
      <c r="B63" s="2275" t="s">
        <v>3330</v>
      </c>
      <c r="C63" s="2276"/>
      <c r="D63" s="2266" t="s">
        <v>2076</v>
      </c>
      <c r="E63" s="2268"/>
      <c r="F63" s="2267"/>
    </row>
    <row r="64" spans="2:6" ht="142.5" customHeight="1" x14ac:dyDescent="0.2">
      <c r="B64" s="2266" t="s">
        <v>2073</v>
      </c>
      <c r="C64" s="2267"/>
      <c r="D64" s="2266" t="s">
        <v>2077</v>
      </c>
      <c r="E64" s="2268"/>
      <c r="F64" s="2267"/>
    </row>
  </sheetData>
  <sheetProtection algorithmName="SHA-512" hashValue="T6+oTKSLuOetEza7RVY/SxcITJoJ/wvKbl2Uze+1Pkcwfpih/QXsZsvcR8jABZ+noPWh+asUy0sIXVPkQREGZA==" saltValue="L13k+IB8Gey2Vfl3p1Labg=="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D60:F60"/>
    <mergeCell ref="B7:C7"/>
    <mergeCell ref="B8:C8"/>
    <mergeCell ref="B63:C63"/>
    <mergeCell ref="D63:F63"/>
    <mergeCell ref="E11:F11"/>
    <mergeCell ref="B60:C60"/>
    <mergeCell ref="B15:B25"/>
    <mergeCell ref="C15:C25"/>
    <mergeCell ref="D14:F14"/>
    <mergeCell ref="D15:F25"/>
    <mergeCell ref="B64:C64"/>
    <mergeCell ref="D64:F64"/>
    <mergeCell ref="B61:C61"/>
    <mergeCell ref="D61:F61"/>
    <mergeCell ref="B62:C62"/>
    <mergeCell ref="D62:F62"/>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741E-C693-41E7-B8D5-888DF75B6499}">
  <dimension ref="A1:Y40"/>
  <sheetViews>
    <sheetView workbookViewId="0">
      <selection activeCell="Q33" sqref="Q33"/>
    </sheetView>
  </sheetViews>
  <sheetFormatPr defaultColWidth="9" defaultRowHeight="14.25" x14ac:dyDescent="0.2"/>
  <cols>
    <col min="1" max="1" width="2.85546875" style="635" customWidth="1"/>
    <col min="2" max="2" width="13.7109375" style="635" customWidth="1"/>
    <col min="3" max="3" width="8.28515625" style="635" customWidth="1"/>
    <col min="4" max="4" width="22.42578125" style="635" customWidth="1"/>
    <col min="5" max="5" width="28.140625" style="635" customWidth="1"/>
    <col min="6" max="9" width="9" style="635" customWidth="1"/>
    <col min="10" max="16384" width="9" style="635"/>
  </cols>
  <sheetData>
    <row r="1" spans="1:25" x14ac:dyDescent="0.2">
      <c r="A1" s="1482"/>
    </row>
    <row r="3" spans="1:25" ht="47.25" customHeight="1" x14ac:dyDescent="0.25">
      <c r="B3" s="2287" t="s">
        <v>2463</v>
      </c>
      <c r="C3" s="2287"/>
      <c r="D3" s="2287"/>
      <c r="E3" s="2287"/>
      <c r="F3" s="78"/>
      <c r="H3" s="78"/>
      <c r="I3" s="78"/>
      <c r="J3" s="78"/>
    </row>
    <row r="4" spans="1:25" ht="30.75" customHeight="1" x14ac:dyDescent="0.25">
      <c r="B4" s="1154" t="s">
        <v>2473</v>
      </c>
      <c r="C4" s="1154"/>
      <c r="D4" s="1154"/>
      <c r="E4" s="1154"/>
      <c r="F4" s="78"/>
      <c r="G4" s="78"/>
      <c r="H4" s="109"/>
      <c r="J4" s="110"/>
    </row>
    <row r="5" spans="1:25" ht="14.25" customHeight="1" x14ac:dyDescent="0.2">
      <c r="B5" s="179"/>
      <c r="C5" s="179"/>
      <c r="D5" s="179"/>
      <c r="E5" s="179"/>
      <c r="F5" s="8"/>
      <c r="G5" s="752" t="str">
        <f>Inhalt!$C$7</f>
        <v>V. OncoBox: L1.1.1 (211126)</v>
      </c>
      <c r="H5" s="753"/>
      <c r="J5" s="109"/>
      <c r="M5" s="107"/>
      <c r="N5" s="107"/>
      <c r="O5" s="107"/>
    </row>
    <row r="6" spans="1:25" ht="14.25" customHeight="1" x14ac:dyDescent="0.2">
      <c r="B6" s="133"/>
      <c r="C6" s="133"/>
      <c r="D6" s="133"/>
      <c r="E6" s="133"/>
      <c r="F6" s="8"/>
      <c r="G6" s="752" t="str">
        <f>Inhalt!$C$8</f>
        <v>V. Spezifikation: L1.1.1 (211126)</v>
      </c>
      <c r="H6" s="752"/>
      <c r="J6" s="109"/>
      <c r="M6" s="107"/>
      <c r="N6" s="107"/>
      <c r="O6" s="107"/>
    </row>
    <row r="7" spans="1:25" ht="49.5" customHeight="1" x14ac:dyDescent="0.2">
      <c r="B7" s="3320" t="s">
        <v>3247</v>
      </c>
      <c r="C7" s="3320"/>
      <c r="D7" s="3320"/>
      <c r="E7" s="3320"/>
      <c r="F7" s="3320"/>
      <c r="G7" s="3351" t="s">
        <v>1744</v>
      </c>
      <c r="H7" s="3351"/>
      <c r="I7" s="3351"/>
      <c r="J7" s="109"/>
      <c r="K7" s="752"/>
      <c r="L7" s="753"/>
      <c r="M7" s="107"/>
      <c r="N7" s="107"/>
      <c r="O7" s="107"/>
    </row>
    <row r="8" spans="1:25" ht="16.5" thickBot="1" x14ac:dyDescent="0.25">
      <c r="B8" s="1793"/>
      <c r="C8" s="1793"/>
      <c r="D8" s="1793"/>
      <c r="E8" s="1793"/>
      <c r="F8" s="1793"/>
      <c r="G8" s="1811"/>
      <c r="H8" s="1811"/>
      <c r="I8" s="1811"/>
      <c r="J8" s="109"/>
      <c r="K8" s="752"/>
      <c r="L8" s="753"/>
      <c r="M8" s="107"/>
      <c r="N8" s="107"/>
      <c r="O8" s="107"/>
    </row>
    <row r="9" spans="1:25" ht="15" thickBot="1" x14ac:dyDescent="0.25">
      <c r="B9" s="3328"/>
      <c r="C9" s="3328"/>
      <c r="D9" s="3328"/>
      <c r="E9" s="3309"/>
      <c r="F9" s="3352" t="s">
        <v>3197</v>
      </c>
      <c r="G9" s="3353"/>
      <c r="H9" s="3353"/>
      <c r="I9" s="3353"/>
      <c r="J9" s="3354"/>
      <c r="K9" s="3352" t="s">
        <v>3196</v>
      </c>
      <c r="L9" s="3353"/>
      <c r="M9" s="3353"/>
      <c r="N9" s="3353"/>
      <c r="O9" s="3354"/>
      <c r="P9" s="3352" t="s">
        <v>3195</v>
      </c>
      <c r="Q9" s="3353"/>
      <c r="R9" s="3353"/>
      <c r="S9" s="3353"/>
      <c r="T9" s="3354"/>
      <c r="U9" s="3352" t="s">
        <v>3194</v>
      </c>
      <c r="V9" s="3353"/>
      <c r="W9" s="3353"/>
      <c r="X9" s="3353"/>
      <c r="Y9" s="3354"/>
    </row>
    <row r="10" spans="1:25" x14ac:dyDescent="0.2">
      <c r="B10" s="3309"/>
      <c r="C10" s="3310"/>
      <c r="D10" s="3310"/>
      <c r="E10" s="3311"/>
      <c r="F10" s="1781" t="s">
        <v>3125</v>
      </c>
      <c r="G10" s="1782" t="s">
        <v>3126</v>
      </c>
      <c r="H10" s="1782" t="s">
        <v>3127</v>
      </c>
      <c r="I10" s="1782" t="s">
        <v>3128</v>
      </c>
      <c r="J10" s="1783" t="s">
        <v>1239</v>
      </c>
      <c r="K10" s="1781" t="s">
        <v>3125</v>
      </c>
      <c r="L10" s="1782" t="s">
        <v>3126</v>
      </c>
      <c r="M10" s="1782" t="s">
        <v>3127</v>
      </c>
      <c r="N10" s="1782" t="s">
        <v>3128</v>
      </c>
      <c r="O10" s="1783" t="s">
        <v>1239</v>
      </c>
      <c r="P10" s="1781" t="s">
        <v>3125</v>
      </c>
      <c r="Q10" s="1782" t="s">
        <v>3126</v>
      </c>
      <c r="R10" s="1782" t="s">
        <v>3127</v>
      </c>
      <c r="S10" s="1782" t="s">
        <v>3128</v>
      </c>
      <c r="T10" s="1783" t="s">
        <v>1239</v>
      </c>
      <c r="U10" s="1781" t="s">
        <v>3125</v>
      </c>
      <c r="V10" s="1782" t="s">
        <v>3126</v>
      </c>
      <c r="W10" s="1782" t="s">
        <v>3127</v>
      </c>
      <c r="X10" s="1782" t="s">
        <v>3128</v>
      </c>
      <c r="Y10" s="1783" t="s">
        <v>1239</v>
      </c>
    </row>
    <row r="11" spans="1:25" x14ac:dyDescent="0.2">
      <c r="B11" s="3316" t="s">
        <v>3619</v>
      </c>
      <c r="C11" s="3305"/>
      <c r="D11" s="3305"/>
      <c r="E11" s="3306"/>
      <c r="F11" s="1758">
        <v>0</v>
      </c>
      <c r="G11" s="1759">
        <v>0</v>
      </c>
      <c r="H11" s="1759">
        <v>0</v>
      </c>
      <c r="I11" s="1759">
        <v>19</v>
      </c>
      <c r="J11" s="1757">
        <f>SUM(F11:I11)</f>
        <v>19</v>
      </c>
      <c r="K11" s="1758">
        <v>19</v>
      </c>
      <c r="L11" s="1759">
        <v>23</v>
      </c>
      <c r="M11" s="1759">
        <v>13</v>
      </c>
      <c r="N11" s="1759">
        <v>21</v>
      </c>
      <c r="O11" s="1757">
        <f>SUM(K11:N11)</f>
        <v>76</v>
      </c>
      <c r="P11" s="1758">
        <v>14</v>
      </c>
      <c r="Q11" s="1759">
        <v>22</v>
      </c>
      <c r="R11" s="1759">
        <v>12</v>
      </c>
      <c r="S11" s="1759">
        <v>13</v>
      </c>
      <c r="T11" s="1757">
        <f>SUM(P11:S11)</f>
        <v>61</v>
      </c>
      <c r="U11" s="1758">
        <v>9</v>
      </c>
      <c r="V11" s="1759">
        <v>1</v>
      </c>
      <c r="W11" s="1759">
        <v>0</v>
      </c>
      <c r="X11" s="1759">
        <v>0</v>
      </c>
      <c r="Y11" s="1757">
        <f>SUM(U11:X11)</f>
        <v>10</v>
      </c>
    </row>
    <row r="12" spans="1:25" x14ac:dyDescent="0.2">
      <c r="B12" s="3304" t="s">
        <v>2808</v>
      </c>
      <c r="C12" s="3305"/>
      <c r="D12" s="3305"/>
      <c r="E12" s="3306"/>
      <c r="F12" s="1758">
        <v>0</v>
      </c>
      <c r="G12" s="1759">
        <v>0</v>
      </c>
      <c r="H12" s="1759">
        <v>0</v>
      </c>
      <c r="I12" s="1759">
        <v>0</v>
      </c>
      <c r="J12" s="1757">
        <f>SUM(F12:I12)</f>
        <v>0</v>
      </c>
      <c r="K12" s="1758">
        <v>0</v>
      </c>
      <c r="L12" s="1759">
        <v>0</v>
      </c>
      <c r="M12" s="1759">
        <v>0</v>
      </c>
      <c r="N12" s="1759">
        <v>1</v>
      </c>
      <c r="O12" s="1757">
        <f>SUM(K12:N12)</f>
        <v>1</v>
      </c>
      <c r="P12" s="1758">
        <v>0</v>
      </c>
      <c r="Q12" s="1759">
        <v>0</v>
      </c>
      <c r="R12" s="1759">
        <v>0</v>
      </c>
      <c r="S12" s="1759">
        <v>0</v>
      </c>
      <c r="T12" s="1757">
        <f>SUM(P12:S12)</f>
        <v>0</v>
      </c>
      <c r="U12" s="1758">
        <v>0</v>
      </c>
      <c r="V12" s="1759">
        <v>0</v>
      </c>
      <c r="W12" s="1759">
        <v>0</v>
      </c>
      <c r="X12" s="1759">
        <v>0</v>
      </c>
      <c r="Y12" s="1757">
        <f>SUM(U12:X12)</f>
        <v>0</v>
      </c>
    </row>
    <row r="13" spans="1:25" x14ac:dyDescent="0.2">
      <c r="B13" s="3304" t="s">
        <v>2803</v>
      </c>
      <c r="C13" s="3305"/>
      <c r="D13" s="3305"/>
      <c r="E13" s="3306"/>
      <c r="F13" s="1758">
        <v>0</v>
      </c>
      <c r="G13" s="1759">
        <v>0</v>
      </c>
      <c r="H13" s="1759">
        <v>0</v>
      </c>
      <c r="I13" s="1759">
        <v>18</v>
      </c>
      <c r="J13" s="1757">
        <f>SUM(F13:I13)</f>
        <v>18</v>
      </c>
      <c r="K13" s="1758">
        <v>5</v>
      </c>
      <c r="L13" s="1759">
        <v>8</v>
      </c>
      <c r="M13" s="1759">
        <v>5</v>
      </c>
      <c r="N13" s="1759">
        <v>7</v>
      </c>
      <c r="O13" s="1757">
        <f>SUM(K13:N13)</f>
        <v>25</v>
      </c>
      <c r="P13" s="1758">
        <v>12</v>
      </c>
      <c r="Q13" s="1759">
        <v>20</v>
      </c>
      <c r="R13" s="1759">
        <v>11</v>
      </c>
      <c r="S13" s="1759">
        <v>13</v>
      </c>
      <c r="T13" s="1757">
        <f>SUM(P13:S13)</f>
        <v>56</v>
      </c>
      <c r="U13" s="1758">
        <v>9</v>
      </c>
      <c r="V13" s="1759">
        <v>0</v>
      </c>
      <c r="W13" s="1759">
        <v>0</v>
      </c>
      <c r="X13" s="1759">
        <v>0</v>
      </c>
      <c r="Y13" s="1757">
        <f>SUM(U13:X13)</f>
        <v>9</v>
      </c>
    </row>
    <row r="14" spans="1:25" x14ac:dyDescent="0.2">
      <c r="B14" s="1774" t="s">
        <v>2809</v>
      </c>
      <c r="C14" s="1775"/>
      <c r="D14" s="1775"/>
      <c r="E14" s="1776"/>
      <c r="F14" s="1758">
        <v>0</v>
      </c>
      <c r="G14" s="1759">
        <v>0</v>
      </c>
      <c r="H14" s="1759">
        <v>0</v>
      </c>
      <c r="I14" s="1759">
        <v>1</v>
      </c>
      <c r="J14" s="1757">
        <f>SUM(F14:I14)</f>
        <v>1</v>
      </c>
      <c r="K14" s="1758">
        <v>14</v>
      </c>
      <c r="L14" s="1759">
        <v>15</v>
      </c>
      <c r="M14" s="1759">
        <v>8</v>
      </c>
      <c r="N14" s="1759">
        <v>13</v>
      </c>
      <c r="O14" s="1757">
        <f>SUM(K14:N14)</f>
        <v>50</v>
      </c>
      <c r="P14" s="1758">
        <v>2</v>
      </c>
      <c r="Q14" s="1759">
        <v>2</v>
      </c>
      <c r="R14" s="1759">
        <v>1</v>
      </c>
      <c r="S14" s="1759">
        <v>0</v>
      </c>
      <c r="T14" s="1757">
        <f>SUM(P14:S14)</f>
        <v>5</v>
      </c>
      <c r="U14" s="1758">
        <v>0</v>
      </c>
      <c r="V14" s="1759">
        <v>1</v>
      </c>
      <c r="W14" s="1759">
        <v>0</v>
      </c>
      <c r="X14" s="1759">
        <v>0</v>
      </c>
      <c r="Y14" s="1757">
        <f>SUM(U14:X14)</f>
        <v>1</v>
      </c>
    </row>
    <row r="15" spans="1:25" ht="15" thickBot="1" x14ac:dyDescent="0.25">
      <c r="B15" s="1774" t="s">
        <v>2804</v>
      </c>
      <c r="C15" s="1784"/>
      <c r="D15" s="1784"/>
      <c r="E15" s="1785"/>
      <c r="F15" s="1760" t="str">
        <f t="shared" ref="F15:Y15" si="0">IF(AND(F11=0,F14=0),"n.d.",F14/F11)</f>
        <v>n.d.</v>
      </c>
      <c r="G15" s="1761" t="str">
        <f t="shared" si="0"/>
        <v>n.d.</v>
      </c>
      <c r="H15" s="1761" t="str">
        <f t="shared" si="0"/>
        <v>n.d.</v>
      </c>
      <c r="I15" s="1761">
        <f t="shared" si="0"/>
        <v>5.2631578947368418E-2</v>
      </c>
      <c r="J15" s="1762">
        <f t="shared" si="0"/>
        <v>5.2631578947368418E-2</v>
      </c>
      <c r="K15" s="1760">
        <f t="shared" si="0"/>
        <v>0.73684210526315785</v>
      </c>
      <c r="L15" s="1761">
        <f t="shared" si="0"/>
        <v>0.65217391304347827</v>
      </c>
      <c r="M15" s="1761">
        <f t="shared" si="0"/>
        <v>0.61538461538461542</v>
      </c>
      <c r="N15" s="1761">
        <f t="shared" si="0"/>
        <v>0.61904761904761907</v>
      </c>
      <c r="O15" s="1762">
        <f t="shared" si="0"/>
        <v>0.65789473684210531</v>
      </c>
      <c r="P15" s="1760">
        <f t="shared" si="0"/>
        <v>0.14285714285714285</v>
      </c>
      <c r="Q15" s="1761">
        <f t="shared" si="0"/>
        <v>9.0909090909090912E-2</v>
      </c>
      <c r="R15" s="1761">
        <f t="shared" si="0"/>
        <v>8.3333333333333329E-2</v>
      </c>
      <c r="S15" s="1761">
        <f t="shared" si="0"/>
        <v>0</v>
      </c>
      <c r="T15" s="1762">
        <f t="shared" si="0"/>
        <v>8.1967213114754092E-2</v>
      </c>
      <c r="U15" s="1760">
        <f t="shared" si="0"/>
        <v>0</v>
      </c>
      <c r="V15" s="1761">
        <f t="shared" si="0"/>
        <v>1</v>
      </c>
      <c r="W15" s="1761" t="str">
        <f t="shared" si="0"/>
        <v>n.d.</v>
      </c>
      <c r="X15" s="1761" t="str">
        <f t="shared" si="0"/>
        <v>n.d.</v>
      </c>
      <c r="Y15" s="1762">
        <f t="shared" si="0"/>
        <v>0.1</v>
      </c>
    </row>
    <row r="16" spans="1:25" x14ac:dyDescent="0.2">
      <c r="B16" s="1788"/>
      <c r="C16" s="1773"/>
      <c r="D16" s="1773"/>
      <c r="E16" s="1773"/>
      <c r="F16" s="1789"/>
      <c r="G16" s="1789"/>
      <c r="H16" s="1789"/>
      <c r="I16" s="1789"/>
      <c r="J16" s="1789"/>
      <c r="K16" s="1789"/>
      <c r="L16" s="1789"/>
      <c r="M16" s="1789"/>
      <c r="N16" s="1789"/>
      <c r="O16" s="1789"/>
      <c r="P16" s="1789"/>
      <c r="Q16" s="1789"/>
      <c r="R16" s="1789"/>
      <c r="S16" s="1789"/>
      <c r="T16" s="1789"/>
      <c r="U16" s="1789"/>
      <c r="V16" s="1789"/>
      <c r="W16" s="1789"/>
      <c r="X16" s="1789"/>
      <c r="Y16" s="1789"/>
    </row>
    <row r="40" spans="2:9" ht="54" customHeight="1" x14ac:dyDescent="0.2">
      <c r="B40" s="1491"/>
      <c r="C40" s="1492"/>
      <c r="D40" s="1492"/>
      <c r="E40" s="1492"/>
      <c r="F40" s="1490"/>
      <c r="G40" s="1490"/>
      <c r="H40" s="1490"/>
      <c r="I40" s="1489"/>
    </row>
  </sheetData>
  <sheetProtection algorithmName="SHA-512" hashValue="pWFwmy6mgqqnomUmPQ3LIK/iwMDvGUCn0poaQ6SMFN7NfceBTtbIt3goGYb4mlzbLaEpcqdWmi3gVdu90Zbb4A==" saltValue="fWPEBokgptP/m9/RBj2u1g==" spinCount="100000" sheet="1" objects="1" scenarios="1"/>
  <mergeCells count="12">
    <mergeCell ref="B13:E13"/>
    <mergeCell ref="B12:E12"/>
    <mergeCell ref="B11:E11"/>
    <mergeCell ref="U9:Y9"/>
    <mergeCell ref="F9:J9"/>
    <mergeCell ref="K9:O9"/>
    <mergeCell ref="P9:T9"/>
    <mergeCell ref="G7:I7"/>
    <mergeCell ref="B3:E3"/>
    <mergeCell ref="B7:F7"/>
    <mergeCell ref="B9:E9"/>
    <mergeCell ref="B10:E10"/>
  </mergeCells>
  <hyperlinks>
    <hyperlink ref="G7" location="Inhalt!A1" display="Zurück zum Inhaltsverzeichnis" xr:uid="{5E30B717-34A4-4024-A1FF-58085C7EFCF9}"/>
  </hyperlinks>
  <pageMargins left="0.7" right="0.7" top="0.78740157499999996" bottom="0.78740157499999996"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C6F6-15DB-4BC8-B437-8E519ED8F8FD}">
  <dimension ref="B2:Y79"/>
  <sheetViews>
    <sheetView workbookViewId="0">
      <selection activeCell="B17" sqref="B17:E17"/>
    </sheetView>
  </sheetViews>
  <sheetFormatPr defaultColWidth="9.140625" defaultRowHeight="12.75" x14ac:dyDescent="0.25"/>
  <cols>
    <col min="1" max="1" width="0.85546875" style="1751" customWidth="1"/>
    <col min="2" max="2" width="15.7109375" style="1751" customWidth="1"/>
    <col min="3" max="3" width="9.140625" style="1751"/>
    <col min="4" max="4" width="12.28515625" style="1751" customWidth="1"/>
    <col min="5" max="5" width="18.85546875" style="1751" customWidth="1"/>
    <col min="6" max="9" width="6.85546875" style="1751" customWidth="1"/>
    <col min="10" max="10" width="7.140625" style="1751" customWidth="1"/>
    <col min="11" max="14" width="6.85546875" style="1751" customWidth="1"/>
    <col min="15" max="15" width="7.140625" style="1751" customWidth="1"/>
    <col min="16" max="19" width="6.85546875" style="1751" customWidth="1"/>
    <col min="20" max="20" width="7.140625" style="1751" customWidth="1"/>
    <col min="21" max="16384" width="9.140625" style="1751"/>
  </cols>
  <sheetData>
    <row r="2" spans="2:15" x14ac:dyDescent="0.25">
      <c r="B2" s="1752" t="s">
        <v>3132</v>
      </c>
      <c r="C2" s="1752"/>
      <c r="D2" s="1752"/>
      <c r="E2" s="1752"/>
    </row>
    <row r="3" spans="2:15" ht="15.75" x14ac:dyDescent="0.25">
      <c r="B3" s="1753" t="s">
        <v>3121</v>
      </c>
      <c r="C3" s="1752"/>
      <c r="D3" s="1752"/>
      <c r="E3" s="1752"/>
    </row>
    <row r="6" spans="2:15" x14ac:dyDescent="0.25">
      <c r="B6" s="1751" t="s">
        <v>3122</v>
      </c>
      <c r="C6" s="3373" t="s">
        <v>3133</v>
      </c>
      <c r="D6" s="3374"/>
      <c r="E6" s="3375"/>
    </row>
    <row r="8" spans="2:15" x14ac:dyDescent="0.25">
      <c r="B8" s="1751" t="s">
        <v>728</v>
      </c>
      <c r="C8" s="3376"/>
      <c r="D8" s="3377"/>
      <c r="E8" s="3377"/>
      <c r="F8" s="3377"/>
      <c r="G8" s="3377"/>
      <c r="H8" s="3377"/>
      <c r="I8" s="3377"/>
      <c r="J8" s="3377"/>
      <c r="K8" s="3377"/>
      <c r="L8" s="3377"/>
      <c r="M8" s="3377"/>
      <c r="N8" s="3377"/>
      <c r="O8" s="3378"/>
    </row>
    <row r="10" spans="2:15" x14ac:dyDescent="0.25">
      <c r="B10" s="1751" t="s">
        <v>1232</v>
      </c>
      <c r="C10" s="3376"/>
      <c r="D10" s="3379"/>
      <c r="E10" s="3379"/>
      <c r="F10" s="3379"/>
      <c r="G10" s="3379"/>
      <c r="H10" s="3379"/>
      <c r="I10" s="3379"/>
      <c r="J10" s="3379"/>
      <c r="K10" s="3379"/>
      <c r="L10" s="3379"/>
      <c r="M10" s="3379"/>
      <c r="N10" s="3379"/>
      <c r="O10" s="3380"/>
    </row>
    <row r="13" spans="2:15" x14ac:dyDescent="0.25">
      <c r="B13" s="3381" t="s">
        <v>3123</v>
      </c>
      <c r="C13" s="3381"/>
      <c r="D13" s="3381"/>
      <c r="E13" s="3381"/>
      <c r="F13" s="3381"/>
      <c r="G13" s="3381"/>
      <c r="H13" s="3381"/>
      <c r="I13" s="3381"/>
      <c r="J13" s="3381"/>
      <c r="K13" s="3381"/>
      <c r="L13" s="3381"/>
      <c r="M13" s="3381"/>
      <c r="N13" s="3381"/>
      <c r="O13" s="3381"/>
    </row>
    <row r="14" spans="2:15" ht="13.5" thickBot="1" x14ac:dyDescent="0.3"/>
    <row r="15" spans="2:15" x14ac:dyDescent="0.25">
      <c r="B15" s="1754" t="s">
        <v>3124</v>
      </c>
      <c r="F15" s="3382" t="s">
        <v>3131</v>
      </c>
      <c r="G15" s="3383"/>
      <c r="H15" s="3383"/>
      <c r="I15" s="3383"/>
      <c r="J15" s="3384"/>
    </row>
    <row r="16" spans="2:15" ht="13.5" thickBot="1" x14ac:dyDescent="0.3">
      <c r="F16" s="1755" t="s">
        <v>3125</v>
      </c>
      <c r="G16" s="1756" t="s">
        <v>3126</v>
      </c>
      <c r="H16" s="1756" t="s">
        <v>3127</v>
      </c>
      <c r="I16" s="1756" t="s">
        <v>3128</v>
      </c>
      <c r="J16" s="1757" t="s">
        <v>1239</v>
      </c>
    </row>
    <row r="17" spans="2:25" x14ac:dyDescent="0.25">
      <c r="B17" s="3364" t="s">
        <v>3731</v>
      </c>
      <c r="C17" s="3365"/>
      <c r="D17" s="3365"/>
      <c r="E17" s="3365"/>
      <c r="F17" s="1758">
        <v>0</v>
      </c>
      <c r="G17" s="1759">
        <v>0</v>
      </c>
      <c r="H17" s="1759">
        <v>0</v>
      </c>
      <c r="I17" s="1759">
        <v>0</v>
      </c>
      <c r="J17" s="1757">
        <f>SUM(F17:I17)</f>
        <v>0</v>
      </c>
      <c r="Y17" s="1763"/>
    </row>
    <row r="18" spans="2:25" ht="24" customHeight="1" x14ac:dyDescent="0.25">
      <c r="B18" s="3366" t="s">
        <v>3129</v>
      </c>
      <c r="C18" s="3367"/>
      <c r="D18" s="3367"/>
      <c r="E18" s="3367"/>
      <c r="F18" s="1758">
        <v>0</v>
      </c>
      <c r="G18" s="1759">
        <v>0</v>
      </c>
      <c r="H18" s="1759">
        <v>0</v>
      </c>
      <c r="I18" s="1759">
        <v>0</v>
      </c>
      <c r="J18" s="1757">
        <f>SUM(F18:I18)</f>
        <v>0</v>
      </c>
    </row>
    <row r="19" spans="2:25" x14ac:dyDescent="0.25">
      <c r="B19" s="3366" t="s">
        <v>3130</v>
      </c>
      <c r="C19" s="3368"/>
      <c r="D19" s="3368"/>
      <c r="E19" s="3368"/>
      <c r="F19" s="1758">
        <v>0</v>
      </c>
      <c r="G19" s="1759">
        <v>0</v>
      </c>
      <c r="H19" s="1759">
        <v>0</v>
      </c>
      <c r="I19" s="1759">
        <v>0</v>
      </c>
      <c r="J19" s="1757">
        <f>SUM(F19:I19)</f>
        <v>0</v>
      </c>
    </row>
    <row r="20" spans="2:25" x14ac:dyDescent="0.25">
      <c r="B20" s="3369" t="s">
        <v>2809</v>
      </c>
      <c r="C20" s="3370"/>
      <c r="D20" s="3370"/>
      <c r="E20" s="3370"/>
      <c r="F20" s="1758">
        <v>0</v>
      </c>
      <c r="G20" s="1759">
        <v>0</v>
      </c>
      <c r="H20" s="1759">
        <v>0</v>
      </c>
      <c r="I20" s="1759">
        <v>0</v>
      </c>
      <c r="J20" s="1757">
        <f>SUM(F20:I20)</f>
        <v>0</v>
      </c>
    </row>
    <row r="21" spans="2:25" ht="13.5" thickBot="1" x14ac:dyDescent="0.3">
      <c r="B21" s="3371" t="s">
        <v>2804</v>
      </c>
      <c r="C21" s="3372"/>
      <c r="D21" s="3372"/>
      <c r="E21" s="3372"/>
      <c r="F21" s="1760" t="str">
        <f>IF(AND(F17=0,F20=0),"n.d.",F20/F17)</f>
        <v>n.d.</v>
      </c>
      <c r="G21" s="1761" t="str">
        <f>IF(AND(G17=0,G20=0),"n.d.",G20/G17)</f>
        <v>n.d.</v>
      </c>
      <c r="H21" s="1761" t="str">
        <f>IF(AND(H17=0,H20=0),"n.d.",H20/H17)</f>
        <v>n.d.</v>
      </c>
      <c r="I21" s="1761" t="str">
        <f>IF(AND(I17=0,I20=0),"n.d.",I20/I17)</f>
        <v>n.d.</v>
      </c>
      <c r="J21" s="1762" t="str">
        <f>IF(AND(J17=0,J20=0),"n.d.",J20/J17)</f>
        <v>n.d.</v>
      </c>
    </row>
    <row r="26" spans="2:25" ht="13.5" thickBot="1" x14ac:dyDescent="0.3"/>
    <row r="27" spans="2:25" ht="33.75" customHeight="1" thickBot="1" x14ac:dyDescent="0.3">
      <c r="B27" s="3361" t="s">
        <v>3162</v>
      </c>
      <c r="C27" s="3362"/>
      <c r="D27" s="3362"/>
      <c r="E27" s="3362"/>
      <c r="F27" s="3362"/>
      <c r="G27" s="3362"/>
      <c r="H27" s="3362"/>
      <c r="I27" s="3362"/>
      <c r="J27" s="3362"/>
      <c r="K27" s="3362"/>
      <c r="L27" s="3362"/>
      <c r="M27" s="3363"/>
    </row>
    <row r="29" spans="2:25" ht="13.5" thickBot="1" x14ac:dyDescent="0.3"/>
    <row r="30" spans="2:25" s="635" customFormat="1" ht="30" customHeight="1" thickBot="1" x14ac:dyDescent="0.25">
      <c r="B30" s="3255" t="s">
        <v>3134</v>
      </c>
      <c r="C30" s="3255"/>
      <c r="D30" s="3255"/>
      <c r="E30" s="3255"/>
    </row>
    <row r="31" spans="2:25" s="635" customFormat="1" ht="15.75" customHeight="1" thickBot="1" x14ac:dyDescent="0.25">
      <c r="B31" s="3271" t="s">
        <v>3161</v>
      </c>
      <c r="C31" s="3357"/>
      <c r="D31" s="3357"/>
      <c r="E31" s="3272"/>
    </row>
    <row r="33" spans="2:6" ht="13.5" thickBot="1" x14ac:dyDescent="0.3"/>
    <row r="34" spans="2:6" s="635" customFormat="1" ht="30" customHeight="1" thickBot="1" x14ac:dyDescent="0.25">
      <c r="B34" s="3255" t="s">
        <v>3136</v>
      </c>
      <c r="C34" s="3255"/>
      <c r="D34" s="3255"/>
      <c r="E34" s="3255"/>
    </row>
    <row r="35" spans="2:6" s="635" customFormat="1" ht="15.75" customHeight="1" thickBot="1" x14ac:dyDescent="0.25">
      <c r="B35" s="3271" t="s">
        <v>3135</v>
      </c>
      <c r="C35" s="3357"/>
      <c r="D35" s="3357"/>
      <c r="E35" s="3272"/>
    </row>
    <row r="36" spans="2:6" ht="13.5" thickBot="1" x14ac:dyDescent="0.3"/>
    <row r="37" spans="2:6" s="635" customFormat="1" ht="30" customHeight="1" thickBot="1" x14ac:dyDescent="0.25">
      <c r="B37" s="3255" t="s">
        <v>2817</v>
      </c>
      <c r="C37" s="3255"/>
      <c r="D37" s="3255"/>
      <c r="E37" s="3255"/>
    </row>
    <row r="38" spans="2:6" s="635" customFormat="1" ht="15.75" customHeight="1" thickBot="1" x14ac:dyDescent="0.25">
      <c r="B38" s="3271" t="s">
        <v>3137</v>
      </c>
      <c r="C38" s="3357"/>
      <c r="D38" s="3357"/>
      <c r="E38" s="3272"/>
    </row>
    <row r="39" spans="2:6" ht="13.5" thickBot="1" x14ac:dyDescent="0.3"/>
    <row r="40" spans="2:6" s="635" customFormat="1" ht="30" customHeight="1" thickBot="1" x14ac:dyDescent="0.25">
      <c r="B40" s="3255" t="s">
        <v>3138</v>
      </c>
      <c r="C40" s="3255"/>
      <c r="D40" s="3255"/>
      <c r="E40" s="3255"/>
      <c r="F40" s="3329"/>
    </row>
    <row r="41" spans="2:6" s="635" customFormat="1" ht="15.75" customHeight="1" thickBot="1" x14ac:dyDescent="0.25">
      <c r="B41" s="1509" t="s">
        <v>2810</v>
      </c>
      <c r="C41" s="3271"/>
      <c r="D41" s="3357"/>
      <c r="E41" s="3272"/>
      <c r="F41" s="3329"/>
    </row>
    <row r="42" spans="2:6" s="635" customFormat="1" ht="30" customHeight="1" thickBot="1" x14ac:dyDescent="0.25">
      <c r="B42" s="1750" t="s">
        <v>49</v>
      </c>
      <c r="C42" s="3355" t="s">
        <v>3139</v>
      </c>
      <c r="D42" s="3355"/>
      <c r="E42" s="3356"/>
    </row>
    <row r="43" spans="2:6" s="635" customFormat="1" ht="30" customHeight="1" thickBot="1" x14ac:dyDescent="0.25">
      <c r="B43" s="1750" t="s">
        <v>699</v>
      </c>
      <c r="C43" s="3355" t="s">
        <v>3140</v>
      </c>
      <c r="D43" s="3355"/>
      <c r="E43" s="3356"/>
    </row>
    <row r="44" spans="2:6" s="635" customFormat="1" ht="38.25" customHeight="1" thickBot="1" x14ac:dyDescent="0.25">
      <c r="B44" s="1750" t="s">
        <v>2815</v>
      </c>
      <c r="C44" s="3355" t="s">
        <v>3141</v>
      </c>
      <c r="D44" s="3355"/>
      <c r="E44" s="3356"/>
    </row>
    <row r="45" spans="2:6" s="635" customFormat="1" ht="42.75" customHeight="1" thickBot="1" x14ac:dyDescent="0.25">
      <c r="B45" s="1750" t="s">
        <v>50</v>
      </c>
      <c r="C45" s="3355" t="s">
        <v>3142</v>
      </c>
      <c r="D45" s="3355"/>
      <c r="E45" s="3356"/>
    </row>
    <row r="46" spans="2:6" s="635" customFormat="1" ht="42.75" customHeight="1" thickBot="1" x14ac:dyDescent="0.25">
      <c r="B46" s="1510" t="s">
        <v>51</v>
      </c>
      <c r="C46" s="3355" t="s">
        <v>3143</v>
      </c>
      <c r="D46" s="3355"/>
      <c r="E46" s="3356"/>
    </row>
    <row r="47" spans="2:6" s="635" customFormat="1" ht="36.75" customHeight="1" thickBot="1" x14ac:dyDescent="0.25">
      <c r="B47" s="1751"/>
      <c r="C47" s="1751"/>
      <c r="D47" s="1751"/>
      <c r="E47" s="1751"/>
    </row>
    <row r="48" spans="2:6" s="635" customFormat="1" ht="30" customHeight="1" thickBot="1" x14ac:dyDescent="0.25">
      <c r="B48" s="3255" t="s">
        <v>2820</v>
      </c>
      <c r="C48" s="3255"/>
      <c r="D48" s="3255"/>
      <c r="E48" s="3255"/>
      <c r="F48" s="3329"/>
    </row>
    <row r="49" spans="2:6" s="635" customFormat="1" ht="15.75" customHeight="1" thickBot="1" x14ac:dyDescent="0.25">
      <c r="B49" s="1509" t="s">
        <v>2810</v>
      </c>
      <c r="C49" s="3358"/>
      <c r="D49" s="3359"/>
      <c r="E49" s="3360"/>
      <c r="F49" s="3329"/>
    </row>
    <row r="50" spans="2:6" s="635" customFormat="1" ht="30" customHeight="1" thickBot="1" x14ac:dyDescent="0.25">
      <c r="B50" s="1750" t="s">
        <v>49</v>
      </c>
      <c r="C50" s="3355" t="s">
        <v>3144</v>
      </c>
      <c r="D50" s="3355"/>
      <c r="E50" s="3356"/>
    </row>
    <row r="51" spans="2:6" s="635" customFormat="1" ht="30" customHeight="1" thickBot="1" x14ac:dyDescent="0.25">
      <c r="B51" s="1750" t="s">
        <v>699</v>
      </c>
      <c r="C51" s="3355" t="s">
        <v>3145</v>
      </c>
      <c r="D51" s="3355"/>
      <c r="E51" s="3356"/>
    </row>
    <row r="52" spans="2:6" s="635" customFormat="1" ht="38.25" customHeight="1" thickBot="1" x14ac:dyDescent="0.25">
      <c r="B52" s="1750" t="s">
        <v>2815</v>
      </c>
      <c r="C52" s="3355" t="s">
        <v>3146</v>
      </c>
      <c r="D52" s="3355"/>
      <c r="E52" s="3356"/>
    </row>
    <row r="53" spans="2:6" s="635" customFormat="1" ht="42.75" customHeight="1" thickBot="1" x14ac:dyDescent="0.25">
      <c r="B53" s="1750" t="s">
        <v>50</v>
      </c>
      <c r="C53" s="3355" t="s">
        <v>3147</v>
      </c>
      <c r="D53" s="3355"/>
      <c r="E53" s="3356"/>
    </row>
    <row r="54" spans="2:6" s="635" customFormat="1" ht="42.75" customHeight="1" thickBot="1" x14ac:dyDescent="0.25">
      <c r="B54" s="1510" t="s">
        <v>51</v>
      </c>
      <c r="C54" s="3355" t="s">
        <v>3143</v>
      </c>
      <c r="D54" s="3355"/>
      <c r="E54" s="3356"/>
    </row>
    <row r="55" spans="2:6" s="635" customFormat="1" ht="36.75" customHeight="1" thickBot="1" x14ac:dyDescent="0.25">
      <c r="B55" s="1751"/>
      <c r="C55" s="1751"/>
      <c r="D55" s="1751"/>
      <c r="E55" s="1751"/>
    </row>
    <row r="56" spans="2:6" s="635" customFormat="1" ht="30" customHeight="1" thickBot="1" x14ac:dyDescent="0.25">
      <c r="B56" s="3255" t="s">
        <v>2844</v>
      </c>
      <c r="C56" s="3255"/>
      <c r="D56" s="3255"/>
      <c r="E56" s="3255"/>
      <c r="F56" s="3329"/>
    </row>
    <row r="57" spans="2:6" s="635" customFormat="1" ht="15.75" customHeight="1" thickBot="1" x14ac:dyDescent="0.25">
      <c r="B57" s="1509" t="s">
        <v>2810</v>
      </c>
      <c r="C57" s="3271"/>
      <c r="D57" s="3357"/>
      <c r="E57" s="3272"/>
      <c r="F57" s="3329"/>
    </row>
    <row r="58" spans="2:6" s="635" customFormat="1" ht="30" customHeight="1" thickBot="1" x14ac:dyDescent="0.25">
      <c r="B58" s="1750" t="s">
        <v>49</v>
      </c>
      <c r="C58" s="3355" t="s">
        <v>3148</v>
      </c>
      <c r="D58" s="3355"/>
      <c r="E58" s="3356"/>
    </row>
    <row r="59" spans="2:6" s="635" customFormat="1" ht="30" customHeight="1" thickBot="1" x14ac:dyDescent="0.25">
      <c r="B59" s="1750" t="s">
        <v>699</v>
      </c>
      <c r="C59" s="3355" t="s">
        <v>3149</v>
      </c>
      <c r="D59" s="3355"/>
      <c r="E59" s="3356"/>
    </row>
    <row r="60" spans="2:6" s="635" customFormat="1" ht="38.25" customHeight="1" thickBot="1" x14ac:dyDescent="0.25">
      <c r="B60" s="1750" t="s">
        <v>2815</v>
      </c>
      <c r="C60" s="3355" t="s">
        <v>3150</v>
      </c>
      <c r="D60" s="3355"/>
      <c r="E60" s="3356"/>
    </row>
    <row r="61" spans="2:6" s="635" customFormat="1" ht="42.75" customHeight="1" thickBot="1" x14ac:dyDescent="0.25">
      <c r="B61" s="1750" t="s">
        <v>50</v>
      </c>
      <c r="C61" s="3355" t="s">
        <v>3151</v>
      </c>
      <c r="D61" s="3355"/>
      <c r="E61" s="3356"/>
    </row>
    <row r="62" spans="2:6" s="635" customFormat="1" ht="42.75" customHeight="1" thickBot="1" x14ac:dyDescent="0.25">
      <c r="B62" s="1510" t="s">
        <v>51</v>
      </c>
      <c r="C62" s="3355" t="s">
        <v>3143</v>
      </c>
      <c r="D62" s="3355"/>
      <c r="E62" s="3356"/>
    </row>
    <row r="63" spans="2:6" s="635" customFormat="1" ht="36.75" customHeight="1" thickBot="1" x14ac:dyDescent="0.25">
      <c r="B63" s="1751"/>
      <c r="C63" s="1751"/>
      <c r="D63" s="1751"/>
      <c r="E63" s="1751"/>
    </row>
    <row r="64" spans="2:6" s="635" customFormat="1" ht="30" customHeight="1" thickBot="1" x14ac:dyDescent="0.25">
      <c r="B64" s="3255" t="s">
        <v>3152</v>
      </c>
      <c r="C64" s="3255"/>
      <c r="D64" s="3255"/>
      <c r="E64" s="3255"/>
      <c r="F64" s="3329"/>
    </row>
    <row r="65" spans="2:6" s="635" customFormat="1" ht="15.75" customHeight="1" thickBot="1" x14ac:dyDescent="0.25">
      <c r="B65" s="1509" t="s">
        <v>2810</v>
      </c>
      <c r="C65" s="3271"/>
      <c r="D65" s="3357"/>
      <c r="E65" s="3272"/>
      <c r="F65" s="3329"/>
    </row>
    <row r="66" spans="2:6" s="635" customFormat="1" ht="30" customHeight="1" thickBot="1" x14ac:dyDescent="0.25">
      <c r="B66" s="1750" t="s">
        <v>49</v>
      </c>
      <c r="C66" s="3355" t="s">
        <v>3153</v>
      </c>
      <c r="D66" s="3355"/>
      <c r="E66" s="3356"/>
    </row>
    <row r="67" spans="2:6" s="635" customFormat="1" ht="30" customHeight="1" thickBot="1" x14ac:dyDescent="0.25">
      <c r="B67" s="1750" t="s">
        <v>699</v>
      </c>
      <c r="C67" s="3355" t="s">
        <v>3154</v>
      </c>
      <c r="D67" s="3355"/>
      <c r="E67" s="3356"/>
    </row>
    <row r="68" spans="2:6" s="635" customFormat="1" ht="38.25" customHeight="1" thickBot="1" x14ac:dyDescent="0.25">
      <c r="B68" s="1750" t="s">
        <v>2815</v>
      </c>
      <c r="C68" s="3355" t="s">
        <v>3155</v>
      </c>
      <c r="D68" s="3355"/>
      <c r="E68" s="3356"/>
    </row>
    <row r="69" spans="2:6" s="635" customFormat="1" ht="42.75" customHeight="1" thickBot="1" x14ac:dyDescent="0.25">
      <c r="B69" s="1750" t="s">
        <v>50</v>
      </c>
      <c r="C69" s="3355" t="s">
        <v>3156</v>
      </c>
      <c r="D69" s="3355"/>
      <c r="E69" s="3356"/>
    </row>
    <row r="70" spans="2:6" s="635" customFormat="1" ht="42.75" customHeight="1" thickBot="1" x14ac:dyDescent="0.25">
      <c r="B70" s="1510" t="s">
        <v>51</v>
      </c>
      <c r="C70" s="3355" t="s">
        <v>3143</v>
      </c>
      <c r="D70" s="3355"/>
      <c r="E70" s="3356"/>
    </row>
    <row r="72" spans="2:6" s="635" customFormat="1" ht="36.75" customHeight="1" thickBot="1" x14ac:dyDescent="0.25">
      <c r="B72" s="1751"/>
      <c r="C72" s="1751"/>
      <c r="D72" s="1751"/>
      <c r="E72" s="1751"/>
    </row>
    <row r="73" spans="2:6" s="635" customFormat="1" ht="30" customHeight="1" thickBot="1" x14ac:dyDescent="0.25">
      <c r="B73" s="3255" t="s">
        <v>2860</v>
      </c>
      <c r="C73" s="3255"/>
      <c r="D73" s="3255"/>
      <c r="E73" s="3255"/>
      <c r="F73" s="3329"/>
    </row>
    <row r="74" spans="2:6" s="635" customFormat="1" ht="15.75" customHeight="1" thickBot="1" x14ac:dyDescent="0.25">
      <c r="B74" s="1509" t="s">
        <v>2810</v>
      </c>
      <c r="C74" s="3271"/>
      <c r="D74" s="3357"/>
      <c r="E74" s="3272"/>
      <c r="F74" s="3329"/>
    </row>
    <row r="75" spans="2:6" s="635" customFormat="1" ht="30" customHeight="1" thickBot="1" x14ac:dyDescent="0.25">
      <c r="B75" s="1750" t="s">
        <v>49</v>
      </c>
      <c r="C75" s="3355" t="s">
        <v>3157</v>
      </c>
      <c r="D75" s="3355"/>
      <c r="E75" s="3356"/>
    </row>
    <row r="76" spans="2:6" s="635" customFormat="1" ht="30" customHeight="1" thickBot="1" x14ac:dyDescent="0.25">
      <c r="B76" s="1750" t="s">
        <v>699</v>
      </c>
      <c r="C76" s="3355" t="s">
        <v>3158</v>
      </c>
      <c r="D76" s="3355"/>
      <c r="E76" s="3356"/>
    </row>
    <row r="77" spans="2:6" s="635" customFormat="1" ht="38.25" customHeight="1" thickBot="1" x14ac:dyDescent="0.25">
      <c r="B77" s="1750" t="s">
        <v>2815</v>
      </c>
      <c r="C77" s="3355" t="s">
        <v>3159</v>
      </c>
      <c r="D77" s="3355"/>
      <c r="E77" s="3356"/>
    </row>
    <row r="78" spans="2:6" s="635" customFormat="1" ht="42.75" customHeight="1" thickBot="1" x14ac:dyDescent="0.25">
      <c r="B78" s="1750" t="s">
        <v>50</v>
      </c>
      <c r="C78" s="3355" t="s">
        <v>3160</v>
      </c>
      <c r="D78" s="3355"/>
      <c r="E78" s="3356"/>
    </row>
    <row r="79" spans="2:6" s="635" customFormat="1" ht="42.75" customHeight="1" thickBot="1" x14ac:dyDescent="0.25">
      <c r="B79" s="1510" t="s">
        <v>51</v>
      </c>
      <c r="C79" s="3355" t="s">
        <v>3143</v>
      </c>
      <c r="D79" s="3355"/>
      <c r="E79" s="3356"/>
    </row>
  </sheetData>
  <mergeCells count="57">
    <mergeCell ref="C6:E6"/>
    <mergeCell ref="C8:O8"/>
    <mergeCell ref="C10:O10"/>
    <mergeCell ref="B13:O13"/>
    <mergeCell ref="F15:J15"/>
    <mergeCell ref="B17:E17"/>
    <mergeCell ref="B18:E18"/>
    <mergeCell ref="B19:E19"/>
    <mergeCell ref="B20:E20"/>
    <mergeCell ref="B21:E21"/>
    <mergeCell ref="B30:E30"/>
    <mergeCell ref="B31:E31"/>
    <mergeCell ref="B34:E34"/>
    <mergeCell ref="B35:E35"/>
    <mergeCell ref="B27:M27"/>
    <mergeCell ref="B37:E37"/>
    <mergeCell ref="B38:E38"/>
    <mergeCell ref="B48:E48"/>
    <mergeCell ref="F48:F49"/>
    <mergeCell ref="C50:E50"/>
    <mergeCell ref="F40:F41"/>
    <mergeCell ref="C42:E42"/>
    <mergeCell ref="C43:E43"/>
    <mergeCell ref="C44:E44"/>
    <mergeCell ref="C45:E45"/>
    <mergeCell ref="B40:E40"/>
    <mergeCell ref="F64:F65"/>
    <mergeCell ref="C46:E46"/>
    <mergeCell ref="B56:E56"/>
    <mergeCell ref="F56:F57"/>
    <mergeCell ref="C58:E58"/>
    <mergeCell ref="C59:E59"/>
    <mergeCell ref="C54:E54"/>
    <mergeCell ref="C51:E51"/>
    <mergeCell ref="C52:E52"/>
    <mergeCell ref="C53:E53"/>
    <mergeCell ref="F73:F74"/>
    <mergeCell ref="C75:E75"/>
    <mergeCell ref="C76:E76"/>
    <mergeCell ref="C77:E77"/>
    <mergeCell ref="C78:E78"/>
    <mergeCell ref="B73:E73"/>
    <mergeCell ref="C79:E79"/>
    <mergeCell ref="C41:E41"/>
    <mergeCell ref="C49:E49"/>
    <mergeCell ref="C57:E57"/>
    <mergeCell ref="C65:E65"/>
    <mergeCell ref="C74:E74"/>
    <mergeCell ref="C66:E66"/>
    <mergeCell ref="C67:E67"/>
    <mergeCell ref="C68:E68"/>
    <mergeCell ref="C69:E69"/>
    <mergeCell ref="C70:E70"/>
    <mergeCell ref="C60:E60"/>
    <mergeCell ref="C61:E61"/>
    <mergeCell ref="C62:E62"/>
    <mergeCell ref="B64:E64"/>
  </mergeCells>
  <pageMargins left="0.7" right="0.7" top="0.78740157499999996" bottom="0.78740157499999996" header="0.3" footer="0.3"/>
  <pageSetup paperSize="9"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194"/>
  <sheetViews>
    <sheetView showGridLines="0" topLeftCell="A58" workbookViewId="0">
      <selection activeCell="A69" sqref="A69:XFD70"/>
    </sheetView>
  </sheetViews>
  <sheetFormatPr defaultColWidth="11.42578125" defaultRowHeight="15" x14ac:dyDescent="0.25"/>
  <cols>
    <col min="1" max="1" width="2.85546875" style="635" customWidth="1"/>
    <col min="2" max="2" width="13.7109375" style="635" customWidth="1"/>
    <col min="3" max="3" width="8.28515625" style="635" customWidth="1"/>
    <col min="4" max="4" width="24.5703125" style="635" customWidth="1"/>
    <col min="5" max="5" width="12" style="635" customWidth="1"/>
    <col min="6" max="6" width="15" style="635" customWidth="1"/>
    <col min="7" max="7" width="24" style="635" customWidth="1"/>
    <col min="8" max="8" width="10.85546875" style="635" customWidth="1"/>
    <col min="9" max="9" width="36.28515625" style="635" customWidth="1"/>
    <col min="10" max="10" width="11.5703125" style="635" customWidth="1"/>
    <col min="11" max="11" width="30.7109375" customWidth="1"/>
  </cols>
  <sheetData>
    <row r="1" spans="1:16" s="635" customFormat="1" ht="14.25" x14ac:dyDescent="0.2">
      <c r="A1" s="1482"/>
    </row>
    <row r="2" spans="1:16" s="635" customFormat="1" ht="14.25" x14ac:dyDescent="0.2"/>
    <row r="3" spans="1:16" s="635" customFormat="1" ht="47.25" customHeight="1" x14ac:dyDescent="0.25">
      <c r="B3" s="2287" t="s">
        <v>2463</v>
      </c>
      <c r="C3" s="2287"/>
      <c r="D3" s="2287"/>
      <c r="E3" s="2287"/>
      <c r="F3" s="78"/>
      <c r="I3" s="78"/>
      <c r="J3" s="78"/>
      <c r="K3" s="78"/>
    </row>
    <row r="4" spans="1:16" s="635" customFormat="1" ht="30.75" customHeight="1" x14ac:dyDescent="0.25">
      <c r="B4" s="1154" t="s">
        <v>2473</v>
      </c>
      <c r="C4" s="1154"/>
      <c r="D4" s="1154"/>
      <c r="E4" s="1154"/>
      <c r="F4" s="78"/>
      <c r="G4" s="78"/>
      <c r="H4" s="78"/>
      <c r="I4" s="109"/>
      <c r="K4" s="110"/>
    </row>
    <row r="5" spans="1:16" s="635" customFormat="1" ht="14.25" customHeight="1" x14ac:dyDescent="0.2">
      <c r="B5" s="179"/>
      <c r="C5" s="179"/>
      <c r="D5" s="179"/>
      <c r="E5" s="179"/>
      <c r="F5" s="8"/>
      <c r="G5" s="752" t="str">
        <f>Inhalt!$C$7</f>
        <v>V. OncoBox: L1.1.1 (211126)</v>
      </c>
      <c r="H5" s="752"/>
      <c r="I5" s="753"/>
      <c r="K5" s="109"/>
      <c r="N5" s="107"/>
      <c r="O5" s="107"/>
      <c r="P5" s="107"/>
    </row>
    <row r="6" spans="1:16" s="635" customFormat="1" ht="14.25" customHeight="1" x14ac:dyDescent="0.2">
      <c r="B6" s="133"/>
      <c r="C6" s="133"/>
      <c r="D6" s="133"/>
      <c r="E6" s="133"/>
      <c r="F6" s="8"/>
      <c r="G6" s="752" t="str">
        <f>Inhalt!$C$8</f>
        <v>V. Spezifikation: L1.1.1 (211126)</v>
      </c>
      <c r="H6" s="752"/>
      <c r="I6" s="752"/>
      <c r="K6" s="109"/>
      <c r="N6" s="107"/>
      <c r="O6" s="107"/>
      <c r="P6" s="107"/>
    </row>
    <row r="7" spans="1:16" s="635" customFormat="1" ht="27.75" customHeight="1" thickBot="1" x14ac:dyDescent="0.25">
      <c r="B7" s="3320" t="s">
        <v>2976</v>
      </c>
      <c r="C7" s="3320"/>
      <c r="D7" s="3320"/>
      <c r="E7" s="3320"/>
      <c r="F7" s="3320"/>
      <c r="G7" s="1974" t="s">
        <v>1744</v>
      </c>
      <c r="H7" s="1974"/>
      <c r="I7" s="1975"/>
      <c r="K7" s="109"/>
      <c r="L7" s="752"/>
      <c r="M7" s="753"/>
      <c r="N7" s="107"/>
      <c r="O7" s="107"/>
      <c r="P7" s="107"/>
    </row>
    <row r="8" spans="1:16" s="635" customFormat="1" ht="15" customHeight="1" thickBot="1" x14ac:dyDescent="0.25">
      <c r="B8" s="3439" t="s">
        <v>2992</v>
      </c>
      <c r="C8" s="3440"/>
      <c r="D8" s="3441"/>
      <c r="E8" s="1610" t="s">
        <v>2989</v>
      </c>
      <c r="F8" s="1610" t="s">
        <v>2990</v>
      </c>
      <c r="G8" s="1610" t="s">
        <v>1261</v>
      </c>
      <c r="H8" s="3467" t="s">
        <v>2991</v>
      </c>
      <c r="I8" s="3440"/>
      <c r="J8" s="3468"/>
      <c r="K8" s="109"/>
      <c r="L8" s="752"/>
      <c r="M8" s="753"/>
      <c r="N8" s="107"/>
      <c r="O8" s="107"/>
      <c r="P8" s="107"/>
    </row>
    <row r="9" spans="1:16" s="635" customFormat="1" ht="19.5" customHeight="1" x14ac:dyDescent="0.2">
      <c r="B9" s="3442" t="s">
        <v>3014</v>
      </c>
      <c r="C9" s="3443"/>
      <c r="D9" s="3444"/>
      <c r="E9" s="3448"/>
      <c r="F9" s="3448"/>
      <c r="G9" s="3478" t="s">
        <v>27</v>
      </c>
      <c r="H9" s="3475" t="s">
        <v>2995</v>
      </c>
      <c r="I9" s="3476"/>
      <c r="J9" s="3477"/>
      <c r="K9" s="109"/>
      <c r="L9" s="752"/>
      <c r="M9" s="753"/>
      <c r="N9" s="107"/>
      <c r="O9" s="107"/>
      <c r="P9" s="107"/>
    </row>
    <row r="10" spans="1:16" s="635" customFormat="1" ht="17.25" customHeight="1" thickBot="1" x14ac:dyDescent="0.25">
      <c r="B10" s="3445"/>
      <c r="C10" s="3446"/>
      <c r="D10" s="3447"/>
      <c r="E10" s="3449"/>
      <c r="F10" s="3449"/>
      <c r="G10" s="3449"/>
      <c r="H10" s="3479" t="s">
        <v>3015</v>
      </c>
      <c r="I10" s="3480"/>
      <c r="J10" s="3481"/>
      <c r="K10" s="109"/>
      <c r="L10" s="752"/>
      <c r="M10" s="753"/>
      <c r="N10" s="107"/>
      <c r="O10" s="107"/>
      <c r="P10" s="107"/>
    </row>
    <row r="11" spans="1:16" s="635" customFormat="1" ht="17.25" customHeight="1" thickTop="1" x14ac:dyDescent="0.2">
      <c r="B11" s="1629"/>
      <c r="C11" s="1630" t="s">
        <v>3040</v>
      </c>
      <c r="D11" s="1631"/>
      <c r="E11" s="1625"/>
      <c r="F11" s="1625"/>
      <c r="G11" s="3482" t="s">
        <v>3041</v>
      </c>
      <c r="H11" s="3398" t="s">
        <v>3042</v>
      </c>
      <c r="I11" s="3399"/>
      <c r="J11" s="3400"/>
      <c r="K11" s="109"/>
      <c r="L11" s="752"/>
      <c r="M11" s="753"/>
      <c r="N11" s="107"/>
      <c r="O11" s="107"/>
      <c r="P11" s="107"/>
    </row>
    <row r="12" spans="1:16" s="635" customFormat="1" ht="17.25" customHeight="1" x14ac:dyDescent="0.2">
      <c r="B12" s="1626"/>
      <c r="C12" s="1627"/>
      <c r="D12" s="1628"/>
      <c r="E12" s="1625"/>
      <c r="F12" s="1625"/>
      <c r="G12" s="3483"/>
      <c r="H12" s="3401"/>
      <c r="I12" s="3402"/>
      <c r="J12" s="3403"/>
      <c r="K12" s="109"/>
      <c r="L12" s="752"/>
      <c r="M12" s="753"/>
      <c r="N12" s="107"/>
      <c r="O12" s="107"/>
      <c r="P12" s="107"/>
    </row>
    <row r="13" spans="1:16" s="635" customFormat="1" ht="34.5" customHeight="1" thickBot="1" x14ac:dyDescent="0.25">
      <c r="B13" s="1626"/>
      <c r="C13" s="1627"/>
      <c r="D13" s="1628"/>
      <c r="E13" s="1625"/>
      <c r="F13" s="1625"/>
      <c r="G13" s="3484"/>
      <c r="H13" s="3404"/>
      <c r="I13" s="3405"/>
      <c r="J13" s="3406"/>
      <c r="K13" s="109"/>
      <c r="L13" s="752"/>
      <c r="M13" s="753"/>
      <c r="N13" s="107"/>
      <c r="O13" s="107"/>
      <c r="P13" s="107"/>
    </row>
    <row r="14" spans="1:16" ht="15.75" thickTop="1" x14ac:dyDescent="0.25">
      <c r="B14" s="3422" t="s">
        <v>2977</v>
      </c>
      <c r="C14" s="3423"/>
      <c r="D14" s="3424"/>
      <c r="E14" s="3431"/>
      <c r="F14" s="3419"/>
      <c r="G14" s="3416" t="s">
        <v>3005</v>
      </c>
      <c r="H14" s="3434" t="s">
        <v>3016</v>
      </c>
      <c r="I14" s="3434"/>
      <c r="J14" s="3435"/>
      <c r="L14" s="1604"/>
    </row>
    <row r="15" spans="1:16" s="610" customFormat="1" ht="15.75" thickBot="1" x14ac:dyDescent="0.3">
      <c r="A15" s="635"/>
      <c r="B15" s="3425"/>
      <c r="C15" s="3426"/>
      <c r="D15" s="3427"/>
      <c r="E15" s="3433"/>
      <c r="F15" s="3421"/>
      <c r="G15" s="3418"/>
      <c r="H15" s="3436" t="s">
        <v>3003</v>
      </c>
      <c r="I15" s="3437"/>
      <c r="J15" s="3438"/>
      <c r="K15" s="1606"/>
    </row>
    <row r="16" spans="1:16" s="610" customFormat="1" ht="15.75" customHeight="1" thickTop="1" x14ac:dyDescent="0.25">
      <c r="A16" s="635"/>
      <c r="B16" s="3422" t="s">
        <v>2978</v>
      </c>
      <c r="C16" s="3423"/>
      <c r="D16" s="3424"/>
      <c r="E16" s="3431"/>
      <c r="F16" s="3419"/>
      <c r="G16" s="3416" t="s">
        <v>3007</v>
      </c>
      <c r="H16" s="3469" t="s">
        <v>3033</v>
      </c>
      <c r="I16" s="3470"/>
      <c r="J16" s="3471"/>
      <c r="L16" s="1604"/>
    </row>
    <row r="17" spans="1:12" s="610" customFormat="1" ht="15.75" thickBot="1" x14ac:dyDescent="0.3">
      <c r="A17" s="635"/>
      <c r="B17" s="3428"/>
      <c r="C17" s="3429"/>
      <c r="D17" s="3430"/>
      <c r="E17" s="3433"/>
      <c r="F17" s="3421"/>
      <c r="G17" s="3418"/>
      <c r="H17" s="3472"/>
      <c r="I17" s="3473"/>
      <c r="J17" s="3474"/>
      <c r="K17" s="1606"/>
      <c r="L17" s="1604"/>
    </row>
    <row r="18" spans="1:12" s="610" customFormat="1" ht="18" customHeight="1" thickTop="1" x14ac:dyDescent="0.25">
      <c r="A18" s="635"/>
      <c r="B18" s="3425" t="s">
        <v>3017</v>
      </c>
      <c r="C18" s="3426"/>
      <c r="D18" s="3427"/>
      <c r="E18" s="3432"/>
      <c r="F18" s="3420"/>
      <c r="G18" s="3417" t="s">
        <v>3005</v>
      </c>
      <c r="H18" s="3434" t="s">
        <v>3016</v>
      </c>
      <c r="I18" s="3434"/>
      <c r="J18" s="3435"/>
      <c r="L18" s="1604"/>
    </row>
    <row r="19" spans="1:12" s="610" customFormat="1" ht="16.5" customHeight="1" thickBot="1" x14ac:dyDescent="0.3">
      <c r="A19" s="635"/>
      <c r="B19" s="3428"/>
      <c r="C19" s="3429"/>
      <c r="D19" s="3430"/>
      <c r="E19" s="3433"/>
      <c r="F19" s="3421"/>
      <c r="G19" s="3418"/>
      <c r="H19" s="3436" t="s">
        <v>3004</v>
      </c>
      <c r="I19" s="3437"/>
      <c r="J19" s="3438"/>
      <c r="K19" s="1606"/>
      <c r="L19" s="1604"/>
    </row>
    <row r="20" spans="1:12" s="610" customFormat="1" ht="15.75" thickTop="1" x14ac:dyDescent="0.25">
      <c r="A20" s="635"/>
      <c r="B20" s="3422" t="s">
        <v>3012</v>
      </c>
      <c r="C20" s="3423"/>
      <c r="D20" s="3424"/>
      <c r="E20" s="3431"/>
      <c r="F20" s="3419"/>
      <c r="G20" s="3416" t="s">
        <v>3007</v>
      </c>
      <c r="H20" s="3389" t="s">
        <v>3034</v>
      </c>
      <c r="I20" s="3390"/>
      <c r="J20" s="3391"/>
      <c r="L20" s="1604"/>
    </row>
    <row r="21" spans="1:12" s="610" customFormat="1" x14ac:dyDescent="0.25">
      <c r="A21" s="635"/>
      <c r="B21" s="3425"/>
      <c r="C21" s="3426"/>
      <c r="D21" s="3427"/>
      <c r="E21" s="3432"/>
      <c r="F21" s="3420"/>
      <c r="G21" s="3417"/>
      <c r="H21" s="3392"/>
      <c r="I21" s="3393"/>
      <c r="J21" s="3394"/>
      <c r="L21" s="1604"/>
    </row>
    <row r="22" spans="1:12" s="610" customFormat="1" ht="15.75" thickBot="1" x14ac:dyDescent="0.3">
      <c r="A22" s="635"/>
      <c r="B22" s="3428"/>
      <c r="C22" s="3429"/>
      <c r="D22" s="3430"/>
      <c r="E22" s="3433"/>
      <c r="F22" s="3421"/>
      <c r="G22" s="3418"/>
      <c r="H22" s="3395"/>
      <c r="I22" s="3396"/>
      <c r="J22" s="3397"/>
      <c r="K22" s="1606"/>
      <c r="L22" s="1604"/>
    </row>
    <row r="23" spans="1:12" s="610" customFormat="1" ht="15.75" thickTop="1" x14ac:dyDescent="0.25">
      <c r="A23" s="635"/>
      <c r="B23" s="3416" t="s">
        <v>2979</v>
      </c>
      <c r="C23" s="3416"/>
      <c r="D23" s="3416"/>
      <c r="E23" s="3431"/>
      <c r="F23" s="3419"/>
      <c r="G23" s="3416" t="s">
        <v>3005</v>
      </c>
      <c r="H23" s="3408" t="s">
        <v>2993</v>
      </c>
      <c r="I23" s="3409"/>
      <c r="J23" s="3410"/>
      <c r="L23" s="1604"/>
    </row>
    <row r="24" spans="1:12" s="610" customFormat="1" ht="33.75" x14ac:dyDescent="0.25">
      <c r="A24" s="635"/>
      <c r="B24" s="3417"/>
      <c r="C24" s="3417"/>
      <c r="D24" s="3417"/>
      <c r="E24" s="3432"/>
      <c r="F24" s="3420"/>
      <c r="G24" s="3417"/>
      <c r="H24" s="3411"/>
      <c r="I24" s="1611" t="s">
        <v>3000</v>
      </c>
      <c r="J24" s="1608" t="s">
        <v>2994</v>
      </c>
      <c r="L24" s="1604"/>
    </row>
    <row r="25" spans="1:12" s="610" customFormat="1" ht="33.75" x14ac:dyDescent="0.25">
      <c r="A25" s="635"/>
      <c r="B25" s="3417"/>
      <c r="C25" s="3417"/>
      <c r="D25" s="3417"/>
      <c r="E25" s="3432"/>
      <c r="F25" s="3420"/>
      <c r="G25" s="3417"/>
      <c r="H25" s="3412"/>
      <c r="I25" s="1611" t="s">
        <v>2999</v>
      </c>
      <c r="J25" s="1612">
        <v>1</v>
      </c>
      <c r="K25" s="1606"/>
      <c r="L25" s="1604"/>
    </row>
    <row r="26" spans="1:12" s="610" customFormat="1" ht="15.75" thickBot="1" x14ac:dyDescent="0.3">
      <c r="A26" s="635"/>
      <c r="B26" s="3418"/>
      <c r="C26" s="3418"/>
      <c r="D26" s="3418"/>
      <c r="E26" s="3433"/>
      <c r="F26" s="3421"/>
      <c r="G26" s="3418"/>
      <c r="H26" s="3413" t="s">
        <v>3011</v>
      </c>
      <c r="I26" s="3414"/>
      <c r="J26" s="3415"/>
      <c r="K26" s="1606"/>
      <c r="L26" s="1604"/>
    </row>
    <row r="27" spans="1:12" s="610" customFormat="1" ht="15.75" customHeight="1" thickTop="1" x14ac:dyDescent="0.25">
      <c r="A27" s="635"/>
      <c r="B27" s="3416" t="s">
        <v>2980</v>
      </c>
      <c r="C27" s="3416"/>
      <c r="D27" s="3416"/>
      <c r="E27" s="3431"/>
      <c r="F27" s="3419"/>
      <c r="G27" s="3416" t="s">
        <v>3007</v>
      </c>
      <c r="H27" s="3398" t="s">
        <v>3039</v>
      </c>
      <c r="I27" s="3399"/>
      <c r="J27" s="3400"/>
      <c r="L27" s="1604"/>
    </row>
    <row r="28" spans="1:12" s="610" customFormat="1" x14ac:dyDescent="0.25">
      <c r="A28" s="635"/>
      <c r="B28" s="3417"/>
      <c r="C28" s="3417"/>
      <c r="D28" s="3417"/>
      <c r="E28" s="3432"/>
      <c r="F28" s="3420"/>
      <c r="G28" s="3417"/>
      <c r="H28" s="3401"/>
      <c r="I28" s="3402"/>
      <c r="J28" s="3403"/>
      <c r="L28" s="1604"/>
    </row>
    <row r="29" spans="1:12" s="610" customFormat="1" x14ac:dyDescent="0.25">
      <c r="A29" s="635"/>
      <c r="B29" s="3417"/>
      <c r="C29" s="3417"/>
      <c r="D29" s="3417"/>
      <c r="E29" s="3432"/>
      <c r="F29" s="3420"/>
      <c r="G29" s="3417"/>
      <c r="H29" s="3401"/>
      <c r="I29" s="3402"/>
      <c r="J29" s="3403"/>
      <c r="K29" s="1606"/>
      <c r="L29" s="1604"/>
    </row>
    <row r="30" spans="1:12" s="610" customFormat="1" ht="15.75" thickBot="1" x14ac:dyDescent="0.3">
      <c r="A30" s="635"/>
      <c r="B30" s="3418"/>
      <c r="C30" s="3418"/>
      <c r="D30" s="3418"/>
      <c r="E30" s="3433"/>
      <c r="F30" s="3421"/>
      <c r="G30" s="3418"/>
      <c r="H30" s="3404"/>
      <c r="I30" s="3405"/>
      <c r="J30" s="3406"/>
      <c r="K30" s="1606"/>
      <c r="L30" s="1604"/>
    </row>
    <row r="31" spans="1:12" s="610" customFormat="1" ht="15.75" thickTop="1" x14ac:dyDescent="0.25">
      <c r="A31" s="635"/>
      <c r="B31" s="3422" t="s">
        <v>2981</v>
      </c>
      <c r="C31" s="3423"/>
      <c r="D31" s="3424"/>
      <c r="E31" s="3431"/>
      <c r="F31" s="3419"/>
      <c r="G31" s="3416" t="s">
        <v>3005</v>
      </c>
      <c r="H31" s="3408" t="s">
        <v>2993</v>
      </c>
      <c r="I31" s="3409"/>
      <c r="J31" s="3410"/>
      <c r="L31" s="1604"/>
    </row>
    <row r="32" spans="1:12" s="610" customFormat="1" ht="33.75" customHeight="1" x14ac:dyDescent="0.25">
      <c r="A32" s="635"/>
      <c r="B32" s="3425"/>
      <c r="C32" s="3426"/>
      <c r="D32" s="3427"/>
      <c r="E32" s="3432"/>
      <c r="F32" s="3420"/>
      <c r="G32" s="3417"/>
      <c r="H32" s="3411"/>
      <c r="I32" s="1611" t="s">
        <v>3000</v>
      </c>
      <c r="J32" s="1608" t="s">
        <v>2994</v>
      </c>
      <c r="L32" s="1604"/>
    </row>
    <row r="33" spans="1:12" s="610" customFormat="1" ht="33.75" customHeight="1" x14ac:dyDescent="0.25">
      <c r="A33" s="635"/>
      <c r="B33" s="3425"/>
      <c r="C33" s="3426"/>
      <c r="D33" s="3427"/>
      <c r="E33" s="3432"/>
      <c r="F33" s="3420"/>
      <c r="G33" s="3417"/>
      <c r="H33" s="3412"/>
      <c r="I33" s="1611" t="s">
        <v>2998</v>
      </c>
      <c r="J33" s="1608">
        <v>1</v>
      </c>
      <c r="K33" s="1606"/>
      <c r="L33" s="1604"/>
    </row>
    <row r="34" spans="1:12" s="610" customFormat="1" ht="15" customHeight="1" thickBot="1" x14ac:dyDescent="0.3">
      <c r="A34" s="635"/>
      <c r="B34" s="3428"/>
      <c r="C34" s="3429"/>
      <c r="D34" s="3430"/>
      <c r="E34" s="3433"/>
      <c r="F34" s="3421"/>
      <c r="G34" s="3418"/>
      <c r="H34" s="3413" t="s">
        <v>3011</v>
      </c>
      <c r="I34" s="3414"/>
      <c r="J34" s="3415"/>
      <c r="K34" s="1606"/>
      <c r="L34" s="1604"/>
    </row>
    <row r="35" spans="1:12" s="610" customFormat="1" ht="15.75" thickTop="1" x14ac:dyDescent="0.25">
      <c r="A35" s="635"/>
      <c r="B35" s="3416" t="s">
        <v>2982</v>
      </c>
      <c r="C35" s="3416"/>
      <c r="D35" s="3416"/>
      <c r="E35" s="3431"/>
      <c r="F35" s="3419"/>
      <c r="G35" s="3416" t="s">
        <v>3007</v>
      </c>
      <c r="H35" s="3398" t="s">
        <v>3038</v>
      </c>
      <c r="I35" s="3399"/>
      <c r="J35" s="3400"/>
      <c r="L35" s="1604"/>
    </row>
    <row r="36" spans="1:12" s="610" customFormat="1" x14ac:dyDescent="0.25">
      <c r="A36" s="635"/>
      <c r="B36" s="3417"/>
      <c r="C36" s="3417"/>
      <c r="D36" s="3417"/>
      <c r="E36" s="3432"/>
      <c r="F36" s="3420"/>
      <c r="G36" s="3417"/>
      <c r="H36" s="3401"/>
      <c r="I36" s="3402"/>
      <c r="J36" s="3403"/>
      <c r="L36" s="1604"/>
    </row>
    <row r="37" spans="1:12" s="610" customFormat="1" x14ac:dyDescent="0.25">
      <c r="A37" s="635"/>
      <c r="B37" s="3417"/>
      <c r="C37" s="3417"/>
      <c r="D37" s="3417"/>
      <c r="E37" s="3432"/>
      <c r="F37" s="3420"/>
      <c r="G37" s="3417"/>
      <c r="H37" s="3401"/>
      <c r="I37" s="3402"/>
      <c r="J37" s="3403"/>
      <c r="K37" s="1606"/>
      <c r="L37" s="1604"/>
    </row>
    <row r="38" spans="1:12" s="610" customFormat="1" ht="15.75" thickBot="1" x14ac:dyDescent="0.3">
      <c r="A38" s="635"/>
      <c r="B38" s="3418"/>
      <c r="C38" s="3418"/>
      <c r="D38" s="3418"/>
      <c r="E38" s="3433"/>
      <c r="F38" s="3421"/>
      <c r="G38" s="3418"/>
      <c r="H38" s="3404"/>
      <c r="I38" s="3405"/>
      <c r="J38" s="3406"/>
      <c r="K38" s="1606"/>
      <c r="L38" s="1604"/>
    </row>
    <row r="39" spans="1:12" s="610" customFormat="1" ht="15.75" thickTop="1" x14ac:dyDescent="0.25">
      <c r="A39" s="635"/>
      <c r="B39" s="3422" t="s">
        <v>2983</v>
      </c>
      <c r="C39" s="3423"/>
      <c r="D39" s="3424"/>
      <c r="E39" s="3431"/>
      <c r="F39" s="3419"/>
      <c r="G39" s="3416" t="s">
        <v>3005</v>
      </c>
      <c r="H39" s="3408" t="s">
        <v>2993</v>
      </c>
      <c r="I39" s="3409"/>
      <c r="J39" s="3410"/>
      <c r="L39" s="1604"/>
    </row>
    <row r="40" spans="1:12" s="610" customFormat="1" ht="33.75" customHeight="1" x14ac:dyDescent="0.25">
      <c r="A40" s="635"/>
      <c r="B40" s="3425"/>
      <c r="C40" s="3426"/>
      <c r="D40" s="3427"/>
      <c r="E40" s="3432"/>
      <c r="F40" s="3420"/>
      <c r="G40" s="3417"/>
      <c r="H40" s="3411"/>
      <c r="I40" s="1611" t="s">
        <v>3000</v>
      </c>
      <c r="J40" s="1608" t="s">
        <v>2994</v>
      </c>
      <c r="L40" s="1604"/>
    </row>
    <row r="41" spans="1:12" s="610" customFormat="1" ht="33.75" x14ac:dyDescent="0.25">
      <c r="A41" s="635"/>
      <c r="B41" s="3425"/>
      <c r="C41" s="3426"/>
      <c r="D41" s="3427"/>
      <c r="E41" s="3432"/>
      <c r="F41" s="3420"/>
      <c r="G41" s="3417"/>
      <c r="H41" s="3412"/>
      <c r="I41" s="1611" t="s">
        <v>2997</v>
      </c>
      <c r="J41" s="1608">
        <v>1</v>
      </c>
      <c r="L41" s="1604"/>
    </row>
    <row r="42" spans="1:12" s="610" customFormat="1" ht="15" customHeight="1" thickBot="1" x14ac:dyDescent="0.3">
      <c r="A42" s="635"/>
      <c r="B42" s="3428"/>
      <c r="C42" s="3429"/>
      <c r="D42" s="3430"/>
      <c r="E42" s="3433"/>
      <c r="F42" s="3421"/>
      <c r="G42" s="3418"/>
      <c r="H42" s="3413" t="s">
        <v>3011</v>
      </c>
      <c r="I42" s="3414"/>
      <c r="J42" s="3415"/>
      <c r="K42" s="1606"/>
      <c r="L42" s="1604"/>
    </row>
    <row r="43" spans="1:12" s="610" customFormat="1" ht="15.75" customHeight="1" thickTop="1" x14ac:dyDescent="0.25">
      <c r="A43" s="635"/>
      <c r="B43" s="3416" t="s">
        <v>2984</v>
      </c>
      <c r="C43" s="3416"/>
      <c r="D43" s="3416"/>
      <c r="E43" s="3431"/>
      <c r="F43" s="3419"/>
      <c r="G43" s="3416" t="s">
        <v>3007</v>
      </c>
      <c r="H43" s="3398" t="s">
        <v>3037</v>
      </c>
      <c r="I43" s="3399"/>
      <c r="J43" s="3400"/>
      <c r="L43" s="1604"/>
    </row>
    <row r="44" spans="1:12" s="610" customFormat="1" x14ac:dyDescent="0.25">
      <c r="A44" s="635"/>
      <c r="B44" s="3417"/>
      <c r="C44" s="3417"/>
      <c r="D44" s="3417"/>
      <c r="E44" s="3432"/>
      <c r="F44" s="3420"/>
      <c r="G44" s="3417"/>
      <c r="H44" s="3401"/>
      <c r="I44" s="3402"/>
      <c r="J44" s="3403"/>
      <c r="L44" s="1604"/>
    </row>
    <row r="45" spans="1:12" s="610" customFormat="1" x14ac:dyDescent="0.25">
      <c r="A45" s="635"/>
      <c r="B45" s="3417"/>
      <c r="C45" s="3417"/>
      <c r="D45" s="3417"/>
      <c r="E45" s="3432"/>
      <c r="F45" s="3420"/>
      <c r="G45" s="3417"/>
      <c r="H45" s="3401"/>
      <c r="I45" s="3402"/>
      <c r="J45" s="3403"/>
      <c r="L45" s="1604"/>
    </row>
    <row r="46" spans="1:12" s="610" customFormat="1" ht="15.75" thickBot="1" x14ac:dyDescent="0.3">
      <c r="A46" s="635"/>
      <c r="B46" s="3418"/>
      <c r="C46" s="3418"/>
      <c r="D46" s="3418"/>
      <c r="E46" s="3433"/>
      <c r="F46" s="3421"/>
      <c r="G46" s="3418"/>
      <c r="H46" s="3404"/>
      <c r="I46" s="3405"/>
      <c r="J46" s="3406"/>
      <c r="K46" s="1606"/>
      <c r="L46" s="1604"/>
    </row>
    <row r="47" spans="1:12" s="610" customFormat="1" ht="15.75" thickTop="1" x14ac:dyDescent="0.25">
      <c r="A47" s="635"/>
      <c r="B47" s="3422" t="s">
        <v>2985</v>
      </c>
      <c r="C47" s="3423"/>
      <c r="D47" s="3424"/>
      <c r="E47" s="3431"/>
      <c r="F47" s="3419"/>
      <c r="G47" s="3416" t="s">
        <v>3005</v>
      </c>
      <c r="H47" s="3408" t="s">
        <v>2993</v>
      </c>
      <c r="I47" s="3409"/>
      <c r="J47" s="3410"/>
      <c r="L47" s="1604"/>
    </row>
    <row r="48" spans="1:12" s="610" customFormat="1" ht="33.75" customHeight="1" x14ac:dyDescent="0.25">
      <c r="A48" s="635"/>
      <c r="B48" s="3425"/>
      <c r="C48" s="3426"/>
      <c r="D48" s="3427"/>
      <c r="E48" s="3432"/>
      <c r="F48" s="3420"/>
      <c r="G48" s="3417"/>
      <c r="H48" s="3411"/>
      <c r="I48" s="1611" t="s">
        <v>3000</v>
      </c>
      <c r="J48" s="1608" t="s">
        <v>2994</v>
      </c>
      <c r="L48" s="1604"/>
    </row>
    <row r="49" spans="1:15" s="610" customFormat="1" ht="33.75" customHeight="1" x14ac:dyDescent="0.25">
      <c r="A49" s="635"/>
      <c r="B49" s="3425"/>
      <c r="C49" s="3426"/>
      <c r="D49" s="3427"/>
      <c r="E49" s="3432"/>
      <c r="F49" s="3420"/>
      <c r="G49" s="3417"/>
      <c r="H49" s="3412"/>
      <c r="I49" s="1611" t="s">
        <v>2996</v>
      </c>
      <c r="J49" s="1608">
        <v>1</v>
      </c>
      <c r="K49" s="1606"/>
      <c r="L49" s="1604"/>
    </row>
    <row r="50" spans="1:15" s="610" customFormat="1" ht="15" customHeight="1" thickBot="1" x14ac:dyDescent="0.3">
      <c r="A50" s="635"/>
      <c r="B50" s="3428"/>
      <c r="C50" s="3429"/>
      <c r="D50" s="3430"/>
      <c r="E50" s="3433"/>
      <c r="F50" s="3421"/>
      <c r="G50" s="3418"/>
      <c r="H50" s="3413" t="s">
        <v>3011</v>
      </c>
      <c r="I50" s="3414"/>
      <c r="J50" s="3415"/>
      <c r="K50" s="1606"/>
      <c r="L50" s="1604"/>
    </row>
    <row r="51" spans="1:15" s="610" customFormat="1" ht="15.75" customHeight="1" thickTop="1" x14ac:dyDescent="0.25">
      <c r="A51" s="635"/>
      <c r="B51" s="3416" t="s">
        <v>2986</v>
      </c>
      <c r="C51" s="3416"/>
      <c r="D51" s="3416"/>
      <c r="E51" s="3431"/>
      <c r="F51" s="3419"/>
      <c r="G51" s="3416" t="s">
        <v>3007</v>
      </c>
      <c r="H51" s="3398" t="s">
        <v>3036</v>
      </c>
      <c r="I51" s="3399"/>
      <c r="J51" s="3400"/>
      <c r="L51" s="1604"/>
    </row>
    <row r="52" spans="1:15" s="610" customFormat="1" x14ac:dyDescent="0.25">
      <c r="A52" s="635"/>
      <c r="B52" s="3417"/>
      <c r="C52" s="3417"/>
      <c r="D52" s="3417"/>
      <c r="E52" s="3432"/>
      <c r="F52" s="3420"/>
      <c r="G52" s="3417"/>
      <c r="H52" s="3401"/>
      <c r="I52" s="3402"/>
      <c r="J52" s="3403"/>
      <c r="L52" s="1604"/>
    </row>
    <row r="53" spans="1:15" s="610" customFormat="1" x14ac:dyDescent="0.25">
      <c r="A53" s="635"/>
      <c r="B53" s="3417"/>
      <c r="C53" s="3417"/>
      <c r="D53" s="3417"/>
      <c r="E53" s="3432"/>
      <c r="F53" s="3420"/>
      <c r="G53" s="3417"/>
      <c r="H53" s="3401"/>
      <c r="I53" s="3402"/>
      <c r="J53" s="3403"/>
      <c r="K53" s="1606"/>
      <c r="L53" s="1604"/>
    </row>
    <row r="54" spans="1:15" s="610" customFormat="1" ht="15.75" thickBot="1" x14ac:dyDescent="0.3">
      <c r="A54" s="635"/>
      <c r="B54" s="3418"/>
      <c r="C54" s="3418"/>
      <c r="D54" s="3418"/>
      <c r="E54" s="3433"/>
      <c r="F54" s="3421"/>
      <c r="G54" s="3418"/>
      <c r="H54" s="3404"/>
      <c r="I54" s="3405"/>
      <c r="J54" s="3406"/>
      <c r="K54" s="1606"/>
      <c r="L54" s="1604"/>
    </row>
    <row r="55" spans="1:15" s="610" customFormat="1" ht="15.75" customHeight="1" thickTop="1" x14ac:dyDescent="0.25">
      <c r="A55" s="635"/>
      <c r="B55" s="3422" t="s">
        <v>2987</v>
      </c>
      <c r="C55" s="3423"/>
      <c r="D55" s="3424"/>
      <c r="E55" s="3431"/>
      <c r="F55" s="3419"/>
      <c r="G55" s="3416" t="s">
        <v>3005</v>
      </c>
      <c r="H55" s="3462" t="s">
        <v>3002</v>
      </c>
      <c r="I55" s="3463"/>
      <c r="J55" s="3464"/>
      <c r="L55" s="1604"/>
    </row>
    <row r="56" spans="1:15" s="610" customFormat="1" ht="32.25" customHeight="1" thickBot="1" x14ac:dyDescent="0.3">
      <c r="A56" s="635"/>
      <c r="B56" s="3428"/>
      <c r="C56" s="3429"/>
      <c r="D56" s="3430"/>
      <c r="E56" s="3433"/>
      <c r="F56" s="3421"/>
      <c r="G56" s="3418"/>
      <c r="H56" s="3436" t="s">
        <v>3006</v>
      </c>
      <c r="I56" s="3437"/>
      <c r="J56" s="3438"/>
      <c r="K56" s="1606"/>
      <c r="L56" s="1604"/>
    </row>
    <row r="57" spans="1:15" s="610" customFormat="1" ht="15.75" thickTop="1" x14ac:dyDescent="0.25">
      <c r="A57" s="635"/>
      <c r="B57" s="3422" t="s">
        <v>2988</v>
      </c>
      <c r="C57" s="3423"/>
      <c r="D57" s="3424"/>
      <c r="E57" s="3431"/>
      <c r="F57" s="3419"/>
      <c r="G57" s="3416" t="s">
        <v>3007</v>
      </c>
      <c r="H57" s="3398" t="s">
        <v>3035</v>
      </c>
      <c r="I57" s="3399"/>
      <c r="J57" s="3400"/>
      <c r="L57" s="1604"/>
    </row>
    <row r="58" spans="1:15" s="610" customFormat="1" x14ac:dyDescent="0.25">
      <c r="A58" s="635"/>
      <c r="B58" s="3425"/>
      <c r="C58" s="3426"/>
      <c r="D58" s="3427"/>
      <c r="E58" s="3432"/>
      <c r="F58" s="3420"/>
      <c r="G58" s="3417"/>
      <c r="H58" s="3401"/>
      <c r="I58" s="3402"/>
      <c r="J58" s="3403"/>
      <c r="L58" s="1604"/>
    </row>
    <row r="59" spans="1:15" s="610" customFormat="1" x14ac:dyDescent="0.25">
      <c r="A59" s="635"/>
      <c r="B59" s="3425"/>
      <c r="C59" s="3426"/>
      <c r="D59" s="3427"/>
      <c r="E59" s="3432"/>
      <c r="F59" s="3420"/>
      <c r="G59" s="3417"/>
      <c r="H59" s="3401"/>
      <c r="I59" s="3402"/>
      <c r="J59" s="3403"/>
      <c r="K59" s="1609"/>
      <c r="L59" s="1604"/>
      <c r="M59" s="3385"/>
      <c r="N59" s="3385"/>
      <c r="O59" s="3385"/>
    </row>
    <row r="60" spans="1:15" s="610" customFormat="1" ht="15.75" thickBot="1" x14ac:dyDescent="0.3">
      <c r="A60" s="635"/>
      <c r="B60" s="3428"/>
      <c r="C60" s="3429"/>
      <c r="D60" s="3430"/>
      <c r="E60" s="3433"/>
      <c r="F60" s="3421"/>
      <c r="G60" s="3418"/>
      <c r="H60" s="3404"/>
      <c r="I60" s="3405"/>
      <c r="J60" s="3406"/>
      <c r="K60" s="1606"/>
      <c r="L60" s="1604"/>
      <c r="M60" s="3386"/>
      <c r="N60" s="11"/>
      <c r="O60" s="963"/>
    </row>
    <row r="61" spans="1:15" s="610" customFormat="1" ht="15.75" thickTop="1" x14ac:dyDescent="0.25">
      <c r="A61" s="635"/>
      <c r="B61" s="3416" t="s">
        <v>3013</v>
      </c>
      <c r="C61" s="3416"/>
      <c r="D61" s="3416"/>
      <c r="E61" s="3431"/>
      <c r="F61" s="3419"/>
      <c r="G61" s="3461" t="s">
        <v>3010</v>
      </c>
      <c r="H61" s="3408" t="s">
        <v>2993</v>
      </c>
      <c r="I61" s="3409"/>
      <c r="J61" s="3410"/>
      <c r="L61" s="1604"/>
      <c r="M61" s="3386"/>
      <c r="N61" s="11"/>
      <c r="O61" s="963"/>
    </row>
    <row r="62" spans="1:15" s="610" customFormat="1" ht="36.75" customHeight="1" x14ac:dyDescent="0.25">
      <c r="A62" s="635"/>
      <c r="B62" s="3417"/>
      <c r="C62" s="3417"/>
      <c r="D62" s="3417"/>
      <c r="E62" s="3432"/>
      <c r="F62" s="3420"/>
      <c r="G62" s="3417"/>
      <c r="H62" s="3411"/>
      <c r="I62" s="1611" t="s">
        <v>3000</v>
      </c>
      <c r="J62" s="1608" t="s">
        <v>2994</v>
      </c>
      <c r="K62"/>
      <c r="L62" s="1604"/>
      <c r="M62" s="3386"/>
      <c r="N62" s="3385"/>
      <c r="O62" s="3385"/>
    </row>
    <row r="63" spans="1:15" s="610" customFormat="1" ht="33.75" x14ac:dyDescent="0.25">
      <c r="A63" s="635"/>
      <c r="B63" s="3417"/>
      <c r="C63" s="3417"/>
      <c r="D63" s="3417"/>
      <c r="E63" s="3432"/>
      <c r="F63" s="3420"/>
      <c r="G63" s="3417"/>
      <c r="H63" s="3412"/>
      <c r="I63" s="1611" t="s">
        <v>3001</v>
      </c>
      <c r="J63" s="1612" t="s">
        <v>3008</v>
      </c>
      <c r="K63" s="1606"/>
      <c r="L63" s="1604"/>
      <c r="M63" s="3386"/>
      <c r="N63" s="1622"/>
      <c r="O63" s="963"/>
    </row>
    <row r="64" spans="1:15" s="610" customFormat="1" ht="15.75" thickBot="1" x14ac:dyDescent="0.3">
      <c r="A64" s="635"/>
      <c r="B64" s="3418"/>
      <c r="C64" s="3418"/>
      <c r="D64" s="3418"/>
      <c r="E64" s="3433"/>
      <c r="F64" s="3421"/>
      <c r="G64" s="3418"/>
      <c r="H64" s="3413" t="s">
        <v>3009</v>
      </c>
      <c r="I64" s="3414"/>
      <c r="J64" s="3415"/>
      <c r="K64" s="1606"/>
      <c r="L64" s="1604"/>
      <c r="M64" s="3387"/>
      <c r="N64" s="3387"/>
      <c r="O64" s="3387"/>
    </row>
    <row r="65" spans="1:15" s="610" customFormat="1" ht="15.75" thickTop="1" x14ac:dyDescent="0.25">
      <c r="A65" s="635"/>
      <c r="B65" s="3422" t="s">
        <v>3043</v>
      </c>
      <c r="C65" s="3423"/>
      <c r="D65" s="3424"/>
      <c r="E65" s="1634"/>
      <c r="F65" s="1633"/>
      <c r="G65" s="1632"/>
      <c r="H65" s="1636"/>
      <c r="I65" s="1637"/>
      <c r="J65" s="1638"/>
      <c r="K65" s="1606"/>
      <c r="L65" s="1604"/>
      <c r="M65" s="1635"/>
      <c r="N65" s="1635"/>
      <c r="O65" s="1635"/>
    </row>
    <row r="66" spans="1:15" s="610" customFormat="1" x14ac:dyDescent="0.25">
      <c r="A66" s="635"/>
      <c r="B66" s="3425"/>
      <c r="C66" s="3426"/>
      <c r="D66" s="3427"/>
      <c r="E66" s="1634"/>
      <c r="F66" s="1633"/>
      <c r="G66" s="1632"/>
      <c r="H66" s="3466" t="s">
        <v>3044</v>
      </c>
      <c r="I66" s="3466"/>
      <c r="J66" s="3466"/>
      <c r="K66" s="1606"/>
      <c r="L66" s="1604"/>
      <c r="M66" s="1635"/>
      <c r="N66" s="1635"/>
      <c r="O66" s="1635"/>
    </row>
    <row r="67" spans="1:15" s="610" customFormat="1" ht="15.75" thickBot="1" x14ac:dyDescent="0.3">
      <c r="A67" s="635"/>
      <c r="B67" s="3428"/>
      <c r="C67" s="3429"/>
      <c r="D67" s="3430"/>
      <c r="E67" s="1634"/>
      <c r="F67" s="1633"/>
      <c r="G67" s="1632"/>
      <c r="H67" s="1636"/>
      <c r="I67" s="1637"/>
      <c r="J67" s="1638"/>
      <c r="K67" s="1606"/>
      <c r="L67" s="1604"/>
      <c r="M67" s="1635"/>
      <c r="N67" s="1635"/>
      <c r="O67" s="1635"/>
    </row>
    <row r="68" spans="1:15" ht="15.75" thickTop="1" x14ac:dyDescent="0.25">
      <c r="B68" s="3452" t="s">
        <v>3018</v>
      </c>
      <c r="C68" s="3453"/>
      <c r="D68" s="3454"/>
      <c r="E68" s="1620"/>
      <c r="F68" s="1621"/>
      <c r="G68" s="1621"/>
      <c r="H68" s="3407" t="s">
        <v>3019</v>
      </c>
      <c r="I68" s="3407"/>
      <c r="J68" s="3407"/>
    </row>
    <row r="69" spans="1:15" s="610" customFormat="1" ht="33.75" customHeight="1" x14ac:dyDescent="0.25">
      <c r="A69" s="635"/>
      <c r="B69" s="3455"/>
      <c r="C69" s="3456"/>
      <c r="D69" s="3457"/>
      <c r="E69" s="1617"/>
      <c r="F69" s="1614"/>
      <c r="G69" s="1614"/>
      <c r="H69" s="1616"/>
      <c r="I69" s="1611" t="s">
        <v>3020</v>
      </c>
      <c r="J69" s="1613">
        <v>2</v>
      </c>
    </row>
    <row r="70" spans="1:15" s="610" customFormat="1" x14ac:dyDescent="0.25">
      <c r="A70" s="635"/>
      <c r="B70" s="3455"/>
      <c r="C70" s="3456"/>
      <c r="D70" s="3457"/>
      <c r="E70" s="1617"/>
      <c r="F70" s="1614"/>
      <c r="G70" s="1614"/>
      <c r="H70" s="1616"/>
      <c r="I70" s="1611" t="s">
        <v>3021</v>
      </c>
      <c r="J70" s="1613" t="s">
        <v>2994</v>
      </c>
    </row>
    <row r="71" spans="1:15" s="610" customFormat="1" ht="38.25" customHeight="1" x14ac:dyDescent="0.25">
      <c r="A71" s="635"/>
      <c r="B71" s="3455"/>
      <c r="C71" s="3456"/>
      <c r="D71" s="3457"/>
      <c r="E71" s="1617"/>
      <c r="F71" s="1614"/>
      <c r="G71" s="1614"/>
      <c r="H71" s="1616"/>
      <c r="I71" s="1624" t="s">
        <v>3028</v>
      </c>
      <c r="J71" s="3388" t="s">
        <v>3031</v>
      </c>
    </row>
    <row r="72" spans="1:15" s="610" customFormat="1" ht="37.5" customHeight="1" x14ac:dyDescent="0.25">
      <c r="A72" s="635"/>
      <c r="B72" s="3455"/>
      <c r="C72" s="3456"/>
      <c r="D72" s="3457"/>
      <c r="E72" s="1617"/>
      <c r="F72" s="1614"/>
      <c r="G72" s="1614"/>
      <c r="H72" s="1616"/>
      <c r="I72" s="1615" t="s">
        <v>2862</v>
      </c>
      <c r="J72" s="2897"/>
    </row>
    <row r="73" spans="1:15" ht="15" customHeight="1" thickBot="1" x14ac:dyDescent="0.3">
      <c r="B73" s="3458"/>
      <c r="C73" s="3459"/>
      <c r="D73" s="3460"/>
      <c r="E73" s="1618"/>
      <c r="F73" s="1619"/>
      <c r="G73" s="1619"/>
      <c r="H73" s="3465" t="s">
        <v>3032</v>
      </c>
      <c r="I73" s="3465"/>
      <c r="J73" s="3465"/>
    </row>
    <row r="74" spans="1:15" ht="15" customHeight="1" thickTop="1" x14ac:dyDescent="0.25">
      <c r="B74" s="1607"/>
      <c r="C74" s="1607"/>
      <c r="D74" s="1607"/>
      <c r="E74" s="1607"/>
      <c r="F74" s="1453"/>
      <c r="G74" s="1453"/>
      <c r="H74" s="1453"/>
      <c r="I74" s="1453"/>
      <c r="J74" s="1453"/>
    </row>
    <row r="75" spans="1:15" ht="15" customHeight="1" x14ac:dyDescent="0.25">
      <c r="B75" s="1607"/>
      <c r="C75" s="1607"/>
      <c r="D75" s="1607"/>
      <c r="E75" s="1607"/>
      <c r="F75" s="1453"/>
      <c r="G75" s="1453"/>
      <c r="H75" s="1453"/>
      <c r="I75" s="1453"/>
      <c r="J75" s="1453"/>
    </row>
    <row r="76" spans="1:15" ht="15" customHeight="1" x14ac:dyDescent="0.25">
      <c r="B76" s="1607"/>
      <c r="C76" s="1607"/>
      <c r="D76" s="1607"/>
      <c r="E76" s="1607"/>
      <c r="F76" s="1453"/>
      <c r="G76" s="1453"/>
      <c r="H76" s="1453"/>
      <c r="I76" s="1453"/>
      <c r="J76" s="1453"/>
    </row>
    <row r="77" spans="1:15" ht="15" customHeight="1" x14ac:dyDescent="0.25">
      <c r="B77" s="1607"/>
      <c r="C77" s="1607"/>
      <c r="D77" s="1607"/>
      <c r="E77" s="1607"/>
      <c r="F77" s="1453"/>
      <c r="G77" s="1453"/>
      <c r="H77" s="1453"/>
      <c r="I77" s="1453"/>
      <c r="J77" s="1453"/>
    </row>
    <row r="78" spans="1:15" ht="15" customHeight="1" x14ac:dyDescent="0.25">
      <c r="B78" s="1607"/>
      <c r="C78" s="1607"/>
      <c r="D78" s="1607"/>
      <c r="E78" s="1607"/>
      <c r="F78" s="1453"/>
      <c r="G78" s="1453"/>
      <c r="H78" s="1453"/>
      <c r="I78" s="1453"/>
      <c r="J78" s="1453"/>
    </row>
    <row r="79" spans="1:15" ht="15" customHeight="1" x14ac:dyDescent="0.25">
      <c r="B79" s="1607"/>
      <c r="C79" s="1607"/>
      <c r="D79" s="1607"/>
      <c r="E79" s="1607"/>
      <c r="F79" s="1453"/>
      <c r="G79" s="1453"/>
      <c r="H79" s="1453"/>
      <c r="I79" s="1453"/>
      <c r="J79" s="1453"/>
    </row>
    <row r="80" spans="1:15" ht="15" customHeight="1" x14ac:dyDescent="0.25">
      <c r="B80" s="1607"/>
      <c r="C80" s="1607"/>
      <c r="D80" s="1607"/>
      <c r="E80" s="1607"/>
      <c r="F80" s="1453"/>
      <c r="G80" s="1453"/>
      <c r="H80" s="1453"/>
      <c r="I80" s="1453"/>
      <c r="J80" s="1453"/>
    </row>
    <row r="81" spans="2:10" ht="15" customHeight="1" x14ac:dyDescent="0.25">
      <c r="B81" s="1607"/>
      <c r="C81" s="1607"/>
      <c r="D81" s="1607"/>
      <c r="E81" s="1607"/>
      <c r="F81" s="1453"/>
      <c r="G81" s="1453"/>
      <c r="H81" s="1453"/>
      <c r="I81" s="1453"/>
      <c r="J81" s="1453"/>
    </row>
    <row r="82" spans="2:10" ht="15.75" customHeight="1" x14ac:dyDescent="0.25">
      <c r="B82" s="1607"/>
      <c r="C82" s="1607"/>
      <c r="D82" s="1607"/>
      <c r="E82" s="1607"/>
      <c r="F82" s="636"/>
      <c r="G82" s="636"/>
      <c r="H82" s="636"/>
      <c r="I82" s="636"/>
      <c r="J82" s="636"/>
    </row>
    <row r="83" spans="2:10" ht="15.75" customHeight="1" x14ac:dyDescent="0.25">
      <c r="B83" s="3451"/>
      <c r="C83" s="3451"/>
      <c r="D83" s="3451"/>
      <c r="E83" s="1607"/>
      <c r="F83" s="636"/>
      <c r="G83" s="636"/>
      <c r="H83" s="636"/>
      <c r="I83" s="636"/>
      <c r="J83" s="636"/>
    </row>
    <row r="84" spans="2:10" ht="15.75" customHeight="1" x14ac:dyDescent="0.25">
      <c r="B84" s="3451"/>
      <c r="C84" s="3451"/>
      <c r="D84" s="3451"/>
      <c r="E84" s="1607"/>
      <c r="F84" s="636"/>
      <c r="G84" s="636"/>
      <c r="H84" s="636"/>
      <c r="I84" s="636"/>
      <c r="J84" s="636"/>
    </row>
    <row r="85" spans="2:10" x14ac:dyDescent="0.25">
      <c r="B85" s="3451"/>
      <c r="C85" s="3451"/>
      <c r="D85" s="3451"/>
      <c r="E85" s="1607"/>
      <c r="F85" s="636"/>
      <c r="G85" s="636"/>
      <c r="H85" s="636"/>
      <c r="I85" s="636"/>
      <c r="J85" s="636"/>
    </row>
    <row r="86" spans="2:10" ht="15.75" customHeight="1" x14ac:dyDescent="0.25">
      <c r="B86" s="3451"/>
      <c r="C86" s="3451"/>
      <c r="D86" s="3451"/>
      <c r="E86" s="1607"/>
      <c r="F86" s="575"/>
      <c r="G86" s="636"/>
      <c r="H86" s="636"/>
      <c r="I86" s="636"/>
      <c r="J86" s="636"/>
    </row>
    <row r="87" spans="2:10" ht="15.75" customHeight="1" x14ac:dyDescent="0.25">
      <c r="B87" s="1607"/>
      <c r="C87" s="1607"/>
      <c r="D87" s="1607"/>
      <c r="E87" s="1607"/>
      <c r="F87" s="636"/>
      <c r="G87" s="636"/>
      <c r="H87" s="636"/>
      <c r="I87" s="636"/>
      <c r="J87" s="636"/>
    </row>
    <row r="88" spans="2:10" ht="15.75" customHeight="1" x14ac:dyDescent="0.25">
      <c r="B88" s="1607"/>
      <c r="C88" s="1607"/>
      <c r="D88" s="1607"/>
      <c r="E88" s="1607"/>
      <c r="F88" s="636"/>
      <c r="G88" s="636"/>
      <c r="H88" s="636"/>
      <c r="I88" s="636"/>
      <c r="J88" s="636"/>
    </row>
    <row r="89" spans="2:10" ht="15.75" customHeight="1" x14ac:dyDescent="0.25">
      <c r="B89" s="1607"/>
      <c r="C89" s="1607"/>
      <c r="D89" s="1607"/>
      <c r="E89" s="1607"/>
      <c r="F89" s="636"/>
      <c r="G89" s="636"/>
      <c r="H89" s="636"/>
      <c r="I89" s="636"/>
      <c r="J89" s="636"/>
    </row>
    <row r="90" spans="2:10" ht="15.75" customHeight="1" x14ac:dyDescent="0.25">
      <c r="B90" s="1607"/>
      <c r="C90" s="1607"/>
      <c r="D90" s="1607"/>
      <c r="E90" s="1607"/>
      <c r="F90" s="636"/>
      <c r="G90" s="636"/>
      <c r="H90" s="636"/>
      <c r="I90" s="636"/>
      <c r="J90" s="636"/>
    </row>
    <row r="91" spans="2:10" x14ac:dyDescent="0.25">
      <c r="B91" s="1607"/>
      <c r="C91" s="1607"/>
      <c r="D91" s="1607"/>
      <c r="E91" s="1607"/>
      <c r="F91" s="636"/>
      <c r="G91" s="636"/>
      <c r="H91" s="636"/>
      <c r="I91" s="636"/>
      <c r="J91" s="636"/>
    </row>
    <row r="92" spans="2:10" ht="15.75" customHeight="1" x14ac:dyDescent="0.25">
      <c r="B92" s="1607"/>
      <c r="C92" s="1607"/>
      <c r="D92" s="1607"/>
      <c r="E92" s="1607"/>
      <c r="F92" s="636"/>
      <c r="G92" s="636"/>
      <c r="H92" s="636"/>
      <c r="I92" s="636"/>
      <c r="J92" s="636"/>
    </row>
    <row r="93" spans="2:10" x14ac:dyDescent="0.25">
      <c r="B93" s="1607"/>
      <c r="C93" s="1607"/>
      <c r="D93" s="1607"/>
      <c r="E93" s="1607"/>
      <c r="F93" s="636"/>
      <c r="G93" s="636"/>
      <c r="H93" s="636"/>
      <c r="I93" s="636"/>
      <c r="J93" s="636"/>
    </row>
    <row r="94" spans="2:10" ht="15" customHeight="1" x14ac:dyDescent="0.25">
      <c r="B94" s="1607"/>
      <c r="C94" s="1607"/>
      <c r="D94" s="1607"/>
      <c r="E94" s="1607"/>
      <c r="F94" s="636"/>
      <c r="G94" s="636"/>
      <c r="H94" s="636"/>
      <c r="I94" s="636"/>
      <c r="J94" s="636"/>
    </row>
    <row r="95" spans="2:10" ht="15" customHeight="1" x14ac:dyDescent="0.25">
      <c r="B95" s="1607"/>
      <c r="C95" s="1607"/>
      <c r="D95" s="1607"/>
      <c r="E95" s="1607"/>
      <c r="F95" s="3450"/>
      <c r="G95" s="636"/>
      <c r="H95" s="636"/>
      <c r="I95" s="636"/>
      <c r="J95" s="636"/>
    </row>
    <row r="96" spans="2:10" ht="15" customHeight="1" x14ac:dyDescent="0.25">
      <c r="B96" s="1607"/>
      <c r="C96" s="1607"/>
      <c r="D96" s="1607"/>
      <c r="E96" s="1607"/>
      <c r="F96" s="3450"/>
      <c r="G96" s="575"/>
      <c r="H96" s="575"/>
      <c r="I96" s="636"/>
      <c r="J96" s="636"/>
    </row>
    <row r="97" spans="2:10" ht="15" customHeight="1" x14ac:dyDescent="0.25">
      <c r="B97" s="1607"/>
      <c r="C97" s="1607"/>
      <c r="D97" s="1607"/>
      <c r="E97" s="1607"/>
      <c r="F97" s="636"/>
      <c r="G97" s="636"/>
      <c r="H97" s="636"/>
      <c r="I97" s="636"/>
      <c r="J97" s="636"/>
    </row>
    <row r="98" spans="2:10" ht="15" customHeight="1" x14ac:dyDescent="0.25">
      <c r="B98" s="1607"/>
      <c r="C98" s="1607"/>
      <c r="D98" s="1607"/>
      <c r="E98" s="1607"/>
      <c r="F98" s="636"/>
      <c r="G98" s="636"/>
      <c r="H98" s="636"/>
      <c r="I98" s="636"/>
      <c r="J98" s="636"/>
    </row>
    <row r="99" spans="2:10" ht="15" customHeight="1" x14ac:dyDescent="0.25">
      <c r="B99" s="1607"/>
      <c r="C99" s="1607"/>
      <c r="D99" s="1607"/>
      <c r="E99" s="1607"/>
      <c r="F99" s="3450"/>
      <c r="G99" s="636"/>
      <c r="H99" s="636"/>
      <c r="I99" s="636"/>
      <c r="J99" s="636"/>
    </row>
    <row r="100" spans="2:10" ht="15" customHeight="1" x14ac:dyDescent="0.25">
      <c r="B100" s="1607"/>
      <c r="C100" s="1607"/>
      <c r="D100" s="1607"/>
      <c r="E100" s="1607"/>
      <c r="F100" s="3450"/>
      <c r="G100" s="636"/>
      <c r="H100" s="636"/>
      <c r="I100" s="636"/>
      <c r="J100" s="636"/>
    </row>
    <row r="101" spans="2:10" ht="15" customHeight="1" x14ac:dyDescent="0.25">
      <c r="B101" s="1607"/>
      <c r="C101" s="1607"/>
      <c r="D101" s="1607"/>
      <c r="E101" s="1607"/>
      <c r="F101" s="636"/>
      <c r="G101" s="636"/>
      <c r="H101" s="636"/>
      <c r="I101" s="636"/>
      <c r="J101" s="636"/>
    </row>
    <row r="102" spans="2:10" ht="15.75" customHeight="1" x14ac:dyDescent="0.25">
      <c r="B102" s="1607"/>
      <c r="C102" s="1607"/>
      <c r="D102" s="1607"/>
      <c r="E102" s="1607"/>
      <c r="F102" s="636"/>
      <c r="G102" s="636"/>
      <c r="H102" s="636"/>
      <c r="I102" s="636"/>
      <c r="J102" s="636"/>
    </row>
    <row r="103" spans="2:10" ht="15.75" customHeight="1" x14ac:dyDescent="0.25">
      <c r="B103" s="1607"/>
      <c r="C103" s="1607"/>
      <c r="D103" s="1607"/>
      <c r="E103" s="1607"/>
      <c r="F103" s="636"/>
      <c r="G103" s="636"/>
      <c r="H103" s="636"/>
      <c r="I103" s="636"/>
      <c r="J103" s="636"/>
    </row>
    <row r="104" spans="2:10" ht="15.75" customHeight="1" x14ac:dyDescent="0.25">
      <c r="B104" s="1607"/>
      <c r="C104" s="1607"/>
      <c r="D104" s="1607"/>
      <c r="E104" s="1607"/>
      <c r="F104" s="636"/>
      <c r="G104" s="636"/>
      <c r="H104" s="636"/>
      <c r="I104" s="636"/>
      <c r="J104" s="636"/>
    </row>
    <row r="105" spans="2:10" x14ac:dyDescent="0.25">
      <c r="B105" s="1607"/>
      <c r="C105" s="1607"/>
      <c r="D105" s="1607"/>
      <c r="E105" s="1607"/>
      <c r="F105" s="636"/>
      <c r="G105" s="636"/>
      <c r="H105" s="636"/>
      <c r="I105" s="636"/>
      <c r="J105" s="636"/>
    </row>
    <row r="106" spans="2:10" ht="15.75" customHeight="1" x14ac:dyDescent="0.25">
      <c r="B106" s="1607"/>
      <c r="C106" s="1607"/>
      <c r="D106" s="1607"/>
      <c r="E106" s="1607"/>
      <c r="F106" s="636"/>
      <c r="G106" s="636"/>
      <c r="H106" s="636"/>
      <c r="I106" s="636"/>
      <c r="J106" s="636"/>
    </row>
    <row r="107" spans="2:10" x14ac:dyDescent="0.25">
      <c r="B107" s="1607"/>
      <c r="C107" s="1607"/>
      <c r="D107" s="1607"/>
      <c r="E107" s="1607"/>
      <c r="F107" s="636"/>
      <c r="G107" s="636"/>
      <c r="H107" s="636"/>
      <c r="I107" s="636"/>
      <c r="J107" s="636"/>
    </row>
    <row r="108" spans="2:10" ht="15.75" customHeight="1" x14ac:dyDescent="0.25">
      <c r="B108" s="1607"/>
      <c r="C108" s="1607"/>
      <c r="D108" s="1607"/>
      <c r="E108" s="1607"/>
      <c r="F108" s="636"/>
      <c r="G108" s="636"/>
      <c r="H108" s="636"/>
      <c r="I108" s="636"/>
      <c r="J108" s="636"/>
    </row>
    <row r="109" spans="2:10" ht="15.75" customHeight="1" x14ac:dyDescent="0.25">
      <c r="B109" s="1607"/>
      <c r="C109" s="1607"/>
      <c r="D109" s="1607"/>
      <c r="E109" s="1607"/>
      <c r="F109" s="636"/>
      <c r="G109" s="636"/>
      <c r="H109" s="636"/>
      <c r="I109" s="636"/>
      <c r="J109" s="636"/>
    </row>
    <row r="110" spans="2:10" ht="15.75" customHeight="1" x14ac:dyDescent="0.25">
      <c r="B110" s="1607"/>
      <c r="C110" s="1607"/>
      <c r="D110" s="1607"/>
      <c r="E110" s="1607"/>
      <c r="F110" s="636"/>
      <c r="G110" s="636"/>
      <c r="H110" s="636"/>
      <c r="I110" s="636"/>
      <c r="J110" s="636"/>
    </row>
    <row r="111" spans="2:10" ht="15.75" customHeight="1" x14ac:dyDescent="0.25">
      <c r="B111" s="1607"/>
      <c r="C111" s="1607"/>
      <c r="D111" s="1607"/>
      <c r="E111" s="1607"/>
      <c r="F111" s="636"/>
      <c r="G111" s="636"/>
      <c r="H111" s="636"/>
      <c r="I111" s="636"/>
      <c r="J111" s="636"/>
    </row>
    <row r="112" spans="2:10" x14ac:dyDescent="0.25">
      <c r="B112" s="1607"/>
      <c r="C112" s="1607"/>
      <c r="D112" s="1607"/>
      <c r="E112" s="1607"/>
      <c r="F112" s="636"/>
      <c r="G112" s="636"/>
      <c r="H112" s="636"/>
      <c r="I112" s="636"/>
      <c r="J112" s="636"/>
    </row>
    <row r="113" spans="2:10" ht="15.75" customHeight="1" x14ac:dyDescent="0.25">
      <c r="B113" s="1607"/>
      <c r="C113" s="1607"/>
      <c r="D113" s="1607"/>
      <c r="E113" s="1607"/>
      <c r="F113" s="636"/>
      <c r="G113" s="636"/>
      <c r="H113" s="636"/>
      <c r="I113" s="636"/>
      <c r="J113" s="636"/>
    </row>
    <row r="114" spans="2:10" x14ac:dyDescent="0.25">
      <c r="B114" s="1607"/>
      <c r="C114" s="1607"/>
      <c r="D114" s="1607"/>
      <c r="E114" s="1607"/>
      <c r="F114" s="636"/>
      <c r="G114" s="636"/>
      <c r="H114" s="636"/>
      <c r="I114" s="636"/>
      <c r="J114" s="636"/>
    </row>
    <row r="115" spans="2:10" ht="15" customHeight="1" x14ac:dyDescent="0.25">
      <c r="B115" s="1607"/>
      <c r="C115" s="1607"/>
      <c r="D115" s="1607"/>
      <c r="E115" s="1607"/>
      <c r="F115" s="636"/>
      <c r="G115" s="636"/>
      <c r="H115" s="636"/>
      <c r="I115" s="636"/>
      <c r="J115" s="636"/>
    </row>
    <row r="116" spans="2:10" ht="15" customHeight="1" x14ac:dyDescent="0.25">
      <c r="B116" s="1607"/>
      <c r="C116" s="1607"/>
      <c r="D116" s="1607"/>
      <c r="E116" s="1607"/>
      <c r="F116" s="636"/>
      <c r="G116" s="636"/>
      <c r="H116" s="636"/>
      <c r="I116" s="636"/>
      <c r="J116" s="636"/>
    </row>
    <row r="117" spans="2:10" ht="15" customHeight="1" x14ac:dyDescent="0.25">
      <c r="B117" s="1607"/>
      <c r="C117" s="1607"/>
      <c r="D117" s="1607"/>
      <c r="E117" s="1607"/>
      <c r="F117" s="636"/>
      <c r="G117" s="636"/>
      <c r="H117" s="636"/>
      <c r="I117" s="636"/>
      <c r="J117" s="636"/>
    </row>
    <row r="118" spans="2:10" ht="15.75" customHeight="1" x14ac:dyDescent="0.25">
      <c r="B118" s="1607"/>
      <c r="C118" s="1607"/>
      <c r="D118" s="1607"/>
      <c r="E118" s="1607"/>
      <c r="F118" s="636"/>
      <c r="G118" s="636"/>
      <c r="H118" s="636"/>
      <c r="I118" s="636"/>
      <c r="J118" s="636"/>
    </row>
    <row r="119" spans="2:10" ht="15.75" customHeight="1" x14ac:dyDescent="0.25">
      <c r="B119" s="1607"/>
      <c r="C119" s="1607"/>
      <c r="D119" s="1607"/>
      <c r="E119" s="1607"/>
      <c r="F119" s="636"/>
      <c r="G119" s="636"/>
      <c r="H119" s="636"/>
      <c r="I119" s="636"/>
      <c r="J119" s="636"/>
    </row>
    <row r="120" spans="2:10" ht="15.75" customHeight="1" x14ac:dyDescent="0.25">
      <c r="B120" s="1607"/>
      <c r="C120" s="1607"/>
      <c r="D120" s="1607"/>
      <c r="E120" s="1607"/>
      <c r="F120" s="636"/>
      <c r="G120" s="636"/>
      <c r="H120" s="636"/>
      <c r="I120" s="636"/>
      <c r="J120" s="636"/>
    </row>
    <row r="121" spans="2:10" ht="15.75" customHeight="1" x14ac:dyDescent="0.25">
      <c r="B121" s="1607"/>
      <c r="C121" s="1607"/>
      <c r="D121" s="1607"/>
      <c r="E121" s="1607"/>
      <c r="F121" s="636"/>
      <c r="G121" s="636"/>
      <c r="H121" s="636"/>
      <c r="I121" s="636"/>
      <c r="J121" s="636"/>
    </row>
    <row r="122" spans="2:10" ht="15.75" customHeight="1" x14ac:dyDescent="0.25">
      <c r="B122" s="1607"/>
      <c r="C122" s="1607"/>
      <c r="D122" s="1607"/>
      <c r="E122" s="1607"/>
      <c r="F122" s="636"/>
      <c r="G122" s="636"/>
      <c r="H122" s="636"/>
      <c r="I122" s="636"/>
      <c r="J122" s="636"/>
    </row>
    <row r="123" spans="2:10" x14ac:dyDescent="0.25">
      <c r="B123" s="1607"/>
      <c r="C123" s="1607"/>
      <c r="D123" s="1607"/>
      <c r="E123" s="1607"/>
      <c r="F123" s="636"/>
      <c r="G123" s="636"/>
      <c r="H123" s="636"/>
      <c r="I123" s="636"/>
      <c r="J123" s="636"/>
    </row>
    <row r="124" spans="2:10" ht="15.75" customHeight="1" x14ac:dyDescent="0.25">
      <c r="B124" s="1607"/>
      <c r="C124" s="1607"/>
      <c r="D124" s="1607"/>
      <c r="E124" s="1607"/>
      <c r="F124" s="636"/>
      <c r="G124" s="636"/>
      <c r="H124" s="636"/>
      <c r="I124" s="636"/>
      <c r="J124" s="636"/>
    </row>
    <row r="125" spans="2:10" x14ac:dyDescent="0.25">
      <c r="B125" s="1607"/>
      <c r="C125" s="1607"/>
      <c r="D125" s="1607"/>
      <c r="E125" s="1607"/>
      <c r="F125" s="636"/>
      <c r="G125" s="636"/>
      <c r="H125" s="636"/>
      <c r="I125" s="636"/>
      <c r="J125" s="636"/>
    </row>
    <row r="126" spans="2:10" ht="15" customHeight="1" x14ac:dyDescent="0.25">
      <c r="B126" s="1607"/>
      <c r="C126" s="1607"/>
      <c r="D126" s="1607"/>
      <c r="E126" s="1607"/>
      <c r="F126" s="636"/>
      <c r="G126" s="636"/>
      <c r="H126" s="636"/>
      <c r="I126" s="636"/>
      <c r="J126" s="636"/>
    </row>
    <row r="127" spans="2:10" ht="15" customHeight="1" x14ac:dyDescent="0.25">
      <c r="B127" s="1607"/>
      <c r="C127" s="1607"/>
      <c r="D127" s="1607"/>
      <c r="E127" s="1607"/>
      <c r="F127" s="636"/>
      <c r="G127" s="636"/>
      <c r="H127" s="636"/>
      <c r="I127" s="636"/>
      <c r="J127" s="636"/>
    </row>
    <row r="128" spans="2:10" ht="15" customHeight="1" x14ac:dyDescent="0.25">
      <c r="B128" s="1607"/>
      <c r="C128" s="1607"/>
      <c r="D128" s="1607"/>
      <c r="E128" s="1607"/>
      <c r="F128" s="636"/>
      <c r="G128" s="636"/>
      <c r="H128" s="636"/>
      <c r="I128" s="636"/>
      <c r="J128" s="636"/>
    </row>
    <row r="129" spans="1:10" ht="15.75" customHeight="1" x14ac:dyDescent="0.25">
      <c r="B129" s="1607"/>
      <c r="C129" s="1607"/>
      <c r="D129" s="1607"/>
      <c r="E129" s="1607"/>
      <c r="F129" s="636"/>
      <c r="G129" s="636"/>
      <c r="H129" s="636"/>
      <c r="I129" s="636"/>
      <c r="J129" s="636"/>
    </row>
    <row r="130" spans="1:10" ht="15.75" customHeight="1" x14ac:dyDescent="0.25">
      <c r="B130" s="1607"/>
      <c r="C130" s="1607"/>
      <c r="D130" s="1607"/>
      <c r="E130" s="1607"/>
      <c r="F130" s="636"/>
      <c r="G130" s="636"/>
      <c r="H130" s="636"/>
      <c r="I130" s="636"/>
      <c r="J130" s="636"/>
    </row>
    <row r="131" spans="1:10" ht="15.75" customHeight="1" x14ac:dyDescent="0.25">
      <c r="B131" s="1607"/>
      <c r="C131" s="1607"/>
      <c r="D131" s="1607"/>
      <c r="E131" s="1607"/>
      <c r="F131" s="636"/>
      <c r="G131" s="636"/>
      <c r="H131" s="636"/>
      <c r="I131" s="636"/>
      <c r="J131" s="636"/>
    </row>
    <row r="132" spans="1:10" ht="15.75" customHeight="1" x14ac:dyDescent="0.25">
      <c r="B132" s="1607"/>
      <c r="C132" s="1607"/>
      <c r="D132" s="1607"/>
      <c r="E132" s="1607"/>
      <c r="F132" s="636"/>
      <c r="G132" s="636"/>
      <c r="H132" s="636"/>
      <c r="I132" s="636"/>
      <c r="J132" s="636"/>
    </row>
    <row r="133" spans="1:10" ht="15.75" customHeight="1" x14ac:dyDescent="0.25">
      <c r="B133" s="1607"/>
      <c r="C133" s="1607"/>
      <c r="D133" s="1607"/>
      <c r="E133" s="1607"/>
      <c r="F133" s="636"/>
      <c r="G133" s="636"/>
      <c r="H133" s="636"/>
      <c r="I133" s="636"/>
      <c r="J133" s="636"/>
    </row>
    <row r="134" spans="1:10" x14ac:dyDescent="0.25">
      <c r="B134" s="1607"/>
      <c r="C134" s="1607"/>
      <c r="D134" s="1607"/>
      <c r="E134" s="1607"/>
      <c r="F134" s="636"/>
      <c r="G134" s="636"/>
      <c r="H134" s="636"/>
      <c r="I134" s="636"/>
      <c r="J134" s="636"/>
    </row>
    <row r="135" spans="1:10" ht="15.75" customHeight="1" x14ac:dyDescent="0.25">
      <c r="B135" s="1607"/>
      <c r="C135" s="1607"/>
      <c r="D135" s="1607"/>
      <c r="E135" s="1607"/>
      <c r="F135" s="636"/>
      <c r="G135" s="636"/>
      <c r="H135" s="636"/>
      <c r="I135" s="636"/>
      <c r="J135" s="636"/>
    </row>
    <row r="136" spans="1:10" x14ac:dyDescent="0.25">
      <c r="B136" s="1607"/>
      <c r="C136" s="1607"/>
      <c r="D136" s="1607"/>
      <c r="E136" s="1607"/>
      <c r="F136" s="636"/>
      <c r="G136" s="636"/>
      <c r="H136" s="636"/>
      <c r="I136" s="636"/>
      <c r="J136" s="636"/>
    </row>
    <row r="137" spans="1:10" ht="15.75" customHeight="1" x14ac:dyDescent="0.25">
      <c r="B137" s="1607"/>
      <c r="C137" s="1607"/>
      <c r="D137" s="1607"/>
      <c r="E137" s="1607"/>
      <c r="F137" s="636"/>
      <c r="G137" s="636"/>
      <c r="H137" s="636"/>
      <c r="I137" s="636"/>
      <c r="J137" s="636"/>
    </row>
    <row r="138" spans="1:10" ht="15.75" customHeight="1" x14ac:dyDescent="0.25">
      <c r="B138" s="1607"/>
      <c r="C138" s="1607"/>
      <c r="D138" s="1607"/>
      <c r="E138" s="1607"/>
      <c r="F138" s="636"/>
      <c r="G138" s="636"/>
      <c r="H138" s="636"/>
      <c r="I138" s="636"/>
      <c r="J138" s="636"/>
    </row>
    <row r="139" spans="1:10" ht="15.75" customHeight="1" x14ac:dyDescent="0.25">
      <c r="B139" s="1607"/>
      <c r="C139" s="1607"/>
      <c r="D139" s="1607"/>
      <c r="E139" s="1607"/>
      <c r="F139" s="636"/>
      <c r="G139" s="636"/>
      <c r="H139" s="636"/>
      <c r="I139" s="636"/>
      <c r="J139" s="636"/>
    </row>
    <row r="140" spans="1:10" ht="15.75" customHeight="1" x14ac:dyDescent="0.25">
      <c r="B140" s="1607"/>
      <c r="C140" s="1607"/>
      <c r="D140" s="1607"/>
      <c r="E140" s="1607"/>
      <c r="F140" s="636"/>
      <c r="G140" s="636"/>
      <c r="H140" s="636"/>
      <c r="I140" s="636"/>
      <c r="J140" s="636"/>
    </row>
    <row r="141" spans="1:10" x14ac:dyDescent="0.25">
      <c r="B141" s="1607"/>
      <c r="C141" s="1607"/>
      <c r="D141" s="1607"/>
      <c r="E141" s="1607"/>
      <c r="F141" s="636"/>
      <c r="G141" s="636"/>
      <c r="H141" s="636"/>
      <c r="I141" s="636"/>
      <c r="J141" s="636"/>
    </row>
    <row r="142" spans="1:10" ht="15.75" customHeight="1" x14ac:dyDescent="0.25">
      <c r="B142" s="1607"/>
      <c r="C142" s="1607"/>
      <c r="D142" s="1607"/>
      <c r="E142" s="1607"/>
      <c r="F142" s="636"/>
      <c r="G142" s="636"/>
      <c r="H142" s="636"/>
      <c r="I142" s="636"/>
      <c r="J142" s="636"/>
    </row>
    <row r="143" spans="1:10" x14ac:dyDescent="0.25">
      <c r="B143" s="1607"/>
      <c r="C143" s="1607"/>
      <c r="D143" s="1607"/>
      <c r="E143" s="1607"/>
      <c r="F143" s="1605"/>
      <c r="G143" s="575"/>
      <c r="H143" s="575"/>
      <c r="I143" s="636"/>
      <c r="J143" s="636"/>
    </row>
    <row r="144" spans="1:10" ht="15" customHeight="1" x14ac:dyDescent="0.25">
      <c r="A144" s="1529"/>
      <c r="B144" s="1607"/>
      <c r="C144" s="1607"/>
      <c r="D144" s="1607"/>
      <c r="E144" s="1607"/>
      <c r="F144" s="1605"/>
      <c r="G144" s="575"/>
      <c r="H144" s="575"/>
      <c r="I144" s="575"/>
      <c r="J144" s="575"/>
    </row>
    <row r="145" spans="1:10" ht="15" customHeight="1" x14ac:dyDescent="0.25">
      <c r="A145" s="1529"/>
      <c r="B145" s="1607"/>
      <c r="C145" s="1607"/>
      <c r="D145" s="1607"/>
      <c r="E145" s="1607"/>
      <c r="F145" s="636"/>
      <c r="G145" s="636"/>
      <c r="H145" s="636"/>
      <c r="I145" s="575"/>
      <c r="J145" s="575"/>
    </row>
    <row r="146" spans="1:10" ht="15" customHeight="1" x14ac:dyDescent="0.25">
      <c r="B146" s="1607"/>
      <c r="C146" s="1607"/>
      <c r="D146" s="1607"/>
      <c r="E146" s="1607"/>
      <c r="F146" s="636"/>
      <c r="G146" s="636"/>
      <c r="H146" s="636"/>
      <c r="I146" s="636"/>
      <c r="J146" s="636"/>
    </row>
    <row r="147" spans="1:10" x14ac:dyDescent="0.25">
      <c r="B147" s="1607"/>
      <c r="C147" s="1607"/>
      <c r="D147" s="1607"/>
      <c r="E147" s="1607"/>
      <c r="F147" s="636"/>
      <c r="G147" s="636"/>
      <c r="H147" s="636"/>
      <c r="I147" s="636"/>
      <c r="J147" s="636"/>
    </row>
    <row r="148" spans="1:10" x14ac:dyDescent="0.25">
      <c r="B148" s="1607"/>
      <c r="C148" s="1607"/>
      <c r="D148" s="1607"/>
      <c r="E148" s="1607"/>
      <c r="F148" s="636"/>
      <c r="G148" s="636"/>
      <c r="H148" s="636"/>
      <c r="I148" s="636"/>
      <c r="J148" s="636"/>
    </row>
    <row r="149" spans="1:10" ht="15.75" customHeight="1" x14ac:dyDescent="0.25">
      <c r="B149" s="1607"/>
      <c r="C149" s="1607"/>
      <c r="D149" s="1607"/>
      <c r="E149" s="1607"/>
      <c r="F149" s="636"/>
      <c r="G149" s="636"/>
      <c r="H149" s="636"/>
      <c r="I149" s="636"/>
      <c r="J149" s="636"/>
    </row>
    <row r="150" spans="1:10" x14ac:dyDescent="0.25">
      <c r="A150" s="280"/>
      <c r="B150" s="1607"/>
      <c r="C150" s="1607"/>
      <c r="D150" s="1607"/>
      <c r="E150" s="1607"/>
      <c r="F150" s="348"/>
      <c r="G150" s="348"/>
      <c r="H150" s="348"/>
      <c r="I150" s="348"/>
      <c r="J150" s="348"/>
    </row>
    <row r="151" spans="1:10" x14ac:dyDescent="0.25">
      <c r="B151" s="1607"/>
      <c r="C151" s="1607"/>
      <c r="D151" s="1607"/>
      <c r="E151" s="1607"/>
      <c r="F151" s="636"/>
      <c r="G151" s="636"/>
      <c r="H151" s="636"/>
      <c r="I151" s="636"/>
      <c r="J151" s="636"/>
    </row>
    <row r="152" spans="1:10" x14ac:dyDescent="0.25">
      <c r="B152" s="1607"/>
      <c r="C152" s="1607"/>
      <c r="D152" s="1607"/>
      <c r="E152" s="1607"/>
      <c r="F152" s="636"/>
      <c r="G152" s="636"/>
      <c r="H152" s="636"/>
      <c r="I152" s="636"/>
      <c r="J152" s="636"/>
    </row>
    <row r="153" spans="1:10" x14ac:dyDescent="0.25">
      <c r="B153" s="1607"/>
      <c r="C153" s="1607"/>
      <c r="D153" s="1607"/>
      <c r="E153" s="1607"/>
      <c r="F153" s="636"/>
      <c r="G153" s="636"/>
      <c r="H153" s="636"/>
      <c r="I153" s="636"/>
      <c r="J153" s="636"/>
    </row>
    <row r="154" spans="1:10" x14ac:dyDescent="0.25">
      <c r="B154" s="1607"/>
      <c r="C154" s="1607"/>
      <c r="D154" s="1607"/>
      <c r="E154" s="1607"/>
      <c r="F154" s="636"/>
      <c r="G154" s="636"/>
      <c r="H154" s="636"/>
      <c r="I154" s="636"/>
      <c r="J154" s="636"/>
    </row>
    <row r="155" spans="1:10" x14ac:dyDescent="0.25">
      <c r="B155" s="1607"/>
      <c r="C155" s="1607"/>
      <c r="D155" s="1607"/>
      <c r="E155" s="1607"/>
      <c r="F155" s="636"/>
      <c r="G155" s="636"/>
      <c r="H155" s="636"/>
      <c r="I155" s="636"/>
      <c r="J155" s="636"/>
    </row>
    <row r="156" spans="1:10" x14ac:dyDescent="0.25">
      <c r="B156" s="1607"/>
      <c r="C156" s="1607"/>
      <c r="D156" s="1607"/>
      <c r="E156" s="1607"/>
      <c r="F156" s="636"/>
      <c r="G156" s="636"/>
      <c r="H156" s="636"/>
      <c r="I156" s="636"/>
      <c r="J156" s="636"/>
    </row>
    <row r="157" spans="1:10" x14ac:dyDescent="0.25">
      <c r="B157" s="1607"/>
      <c r="C157" s="1607"/>
      <c r="D157" s="1607"/>
      <c r="E157" s="1607"/>
      <c r="F157" s="636"/>
      <c r="G157" s="636"/>
      <c r="H157" s="636"/>
      <c r="I157" s="636"/>
      <c r="J157" s="636"/>
    </row>
    <row r="158" spans="1:10" x14ac:dyDescent="0.25">
      <c r="B158" s="1607"/>
      <c r="C158" s="1607"/>
      <c r="D158" s="1607"/>
      <c r="E158" s="1607"/>
      <c r="F158" s="636"/>
      <c r="G158" s="636"/>
      <c r="H158" s="636"/>
      <c r="I158" s="636"/>
      <c r="J158" s="636"/>
    </row>
    <row r="159" spans="1:10" x14ac:dyDescent="0.25">
      <c r="B159" s="1607"/>
      <c r="C159" s="1607"/>
      <c r="D159" s="1607"/>
      <c r="E159" s="1607"/>
      <c r="F159" s="636"/>
      <c r="G159" s="636"/>
      <c r="H159" s="636"/>
      <c r="I159" s="636"/>
      <c r="J159" s="636"/>
    </row>
    <row r="160" spans="1:10" x14ac:dyDescent="0.25">
      <c r="B160" s="1607"/>
      <c r="C160" s="1607"/>
      <c r="D160" s="1607"/>
      <c r="E160" s="1607"/>
      <c r="F160" s="636"/>
      <c r="G160" s="636"/>
      <c r="H160" s="636"/>
      <c r="I160" s="636"/>
      <c r="J160" s="636"/>
    </row>
    <row r="161" spans="2:10" x14ac:dyDescent="0.25">
      <c r="B161" s="1607"/>
      <c r="C161" s="1607"/>
      <c r="D161" s="1607"/>
      <c r="E161" s="1607"/>
      <c r="F161" s="636"/>
      <c r="G161" s="636"/>
      <c r="H161" s="636"/>
      <c r="I161" s="636"/>
      <c r="J161" s="636"/>
    </row>
    <row r="162" spans="2:10" x14ac:dyDescent="0.25">
      <c r="B162" s="1607"/>
      <c r="C162" s="1607"/>
      <c r="D162" s="1607"/>
      <c r="E162" s="1607"/>
      <c r="F162" s="636"/>
      <c r="G162" s="636"/>
      <c r="H162" s="636"/>
      <c r="I162" s="636"/>
      <c r="J162" s="636"/>
    </row>
    <row r="163" spans="2:10" x14ac:dyDescent="0.25">
      <c r="B163" s="1607"/>
      <c r="C163" s="1607"/>
      <c r="D163" s="1607"/>
      <c r="E163" s="1607"/>
      <c r="F163" s="636"/>
      <c r="G163" s="636"/>
      <c r="H163" s="636"/>
      <c r="I163" s="636"/>
      <c r="J163" s="636"/>
    </row>
    <row r="164" spans="2:10" x14ac:dyDescent="0.25">
      <c r="B164" s="1607"/>
      <c r="C164" s="1607"/>
      <c r="D164" s="1607"/>
      <c r="E164" s="1607"/>
      <c r="F164" s="636"/>
      <c r="G164" s="636"/>
      <c r="H164" s="636"/>
      <c r="I164" s="636"/>
      <c r="J164" s="636"/>
    </row>
    <row r="165" spans="2:10" x14ac:dyDescent="0.25">
      <c r="B165" s="1607"/>
      <c r="C165" s="1607"/>
      <c r="D165" s="1607"/>
      <c r="E165" s="1607"/>
      <c r="F165" s="636"/>
      <c r="G165" s="636"/>
      <c r="H165" s="636"/>
      <c r="I165" s="636"/>
      <c r="J165" s="636"/>
    </row>
    <row r="166" spans="2:10" x14ac:dyDescent="0.25">
      <c r="B166" s="1607"/>
      <c r="C166" s="1607"/>
      <c r="D166" s="1607"/>
      <c r="E166" s="1607"/>
      <c r="F166" s="636"/>
      <c r="G166" s="636"/>
      <c r="H166" s="636"/>
      <c r="I166" s="636"/>
      <c r="J166" s="636"/>
    </row>
    <row r="167" spans="2:10" x14ac:dyDescent="0.25">
      <c r="B167" s="1607"/>
      <c r="C167" s="1607"/>
      <c r="D167" s="1607"/>
      <c r="E167" s="1607"/>
      <c r="F167" s="636"/>
      <c r="G167" s="636"/>
      <c r="H167" s="636"/>
      <c r="I167" s="636"/>
      <c r="J167" s="636"/>
    </row>
    <row r="168" spans="2:10" x14ac:dyDescent="0.25">
      <c r="B168" s="1607"/>
      <c r="C168" s="1607"/>
      <c r="D168" s="1607"/>
      <c r="E168" s="1607"/>
      <c r="F168" s="636"/>
      <c r="G168" s="636"/>
      <c r="H168" s="636"/>
      <c r="I168" s="636"/>
      <c r="J168" s="636"/>
    </row>
    <row r="169" spans="2:10" x14ac:dyDescent="0.25">
      <c r="B169" s="1607"/>
      <c r="C169" s="1607"/>
      <c r="D169" s="1607"/>
      <c r="E169" s="1607"/>
      <c r="F169" s="636"/>
      <c r="G169" s="636"/>
      <c r="H169" s="636"/>
      <c r="I169" s="636"/>
      <c r="J169" s="636"/>
    </row>
    <row r="170" spans="2:10" x14ac:dyDescent="0.25">
      <c r="B170" s="1607"/>
      <c r="C170" s="1607"/>
      <c r="D170" s="1607"/>
      <c r="E170" s="1607"/>
      <c r="F170" s="636"/>
      <c r="G170" s="636"/>
      <c r="H170" s="636"/>
      <c r="I170" s="636"/>
      <c r="J170" s="636"/>
    </row>
    <row r="171" spans="2:10" x14ac:dyDescent="0.25">
      <c r="B171" s="1607"/>
      <c r="C171" s="1607"/>
      <c r="D171" s="1607"/>
      <c r="E171" s="1607"/>
      <c r="F171" s="636"/>
      <c r="G171" s="636"/>
      <c r="H171" s="636"/>
      <c r="I171" s="636"/>
      <c r="J171" s="636"/>
    </row>
    <row r="172" spans="2:10" x14ac:dyDescent="0.25">
      <c r="B172" s="1607"/>
      <c r="C172" s="1607"/>
      <c r="D172" s="1607"/>
      <c r="E172" s="1607"/>
      <c r="F172" s="636"/>
      <c r="G172" s="636"/>
      <c r="H172" s="636"/>
      <c r="I172" s="636"/>
      <c r="J172" s="636"/>
    </row>
    <row r="173" spans="2:10" x14ac:dyDescent="0.25">
      <c r="B173" s="1607"/>
      <c r="C173" s="1607"/>
      <c r="D173" s="1607"/>
      <c r="E173" s="1607"/>
      <c r="F173" s="636"/>
      <c r="G173" s="636"/>
      <c r="H173" s="636"/>
      <c r="I173" s="636"/>
      <c r="J173" s="636"/>
    </row>
    <row r="174" spans="2:10" x14ac:dyDescent="0.25">
      <c r="B174" s="1607"/>
      <c r="C174" s="1607"/>
      <c r="D174" s="1607"/>
      <c r="E174" s="1607"/>
      <c r="F174" s="636"/>
      <c r="G174" s="636"/>
      <c r="H174" s="636"/>
      <c r="I174" s="636"/>
      <c r="J174" s="636"/>
    </row>
    <row r="175" spans="2:10" x14ac:dyDescent="0.25">
      <c r="B175" s="1607"/>
      <c r="C175" s="1607"/>
      <c r="D175" s="1607"/>
      <c r="E175" s="1607"/>
      <c r="F175" s="636"/>
      <c r="G175" s="636"/>
      <c r="H175" s="636"/>
      <c r="I175" s="636"/>
      <c r="J175" s="636"/>
    </row>
    <row r="176" spans="2:10" x14ac:dyDescent="0.25">
      <c r="B176" s="1607"/>
      <c r="C176" s="1607"/>
      <c r="D176" s="1607"/>
      <c r="E176" s="1607"/>
      <c r="F176" s="636"/>
      <c r="G176" s="636"/>
      <c r="H176" s="636"/>
      <c r="I176" s="636"/>
      <c r="J176" s="636"/>
    </row>
    <row r="177" spans="2:10" x14ac:dyDescent="0.25">
      <c r="B177" s="1607"/>
      <c r="C177" s="1607"/>
      <c r="D177" s="1607"/>
      <c r="E177" s="1607"/>
      <c r="F177" s="636"/>
      <c r="G177" s="636"/>
      <c r="H177" s="636"/>
      <c r="I177" s="636"/>
      <c r="J177" s="636"/>
    </row>
    <row r="178" spans="2:10" x14ac:dyDescent="0.25">
      <c r="B178" s="1607"/>
      <c r="C178" s="1607"/>
      <c r="D178" s="1607"/>
      <c r="E178" s="1607"/>
      <c r="F178" s="636"/>
      <c r="G178" s="636"/>
      <c r="H178" s="636"/>
      <c r="I178" s="636"/>
      <c r="J178" s="636"/>
    </row>
    <row r="179" spans="2:10" x14ac:dyDescent="0.25">
      <c r="B179" s="1607"/>
      <c r="C179" s="1607"/>
      <c r="D179" s="1607"/>
      <c r="E179" s="1607"/>
      <c r="F179" s="636"/>
      <c r="G179" s="636"/>
      <c r="H179" s="636"/>
      <c r="I179" s="636"/>
      <c r="J179" s="636"/>
    </row>
    <row r="180" spans="2:10" x14ac:dyDescent="0.25">
      <c r="B180" s="1607"/>
      <c r="C180" s="1607"/>
      <c r="D180" s="1607"/>
      <c r="E180" s="1607"/>
      <c r="F180" s="636"/>
      <c r="G180" s="636"/>
      <c r="H180" s="636"/>
      <c r="I180" s="636"/>
      <c r="J180" s="636"/>
    </row>
    <row r="181" spans="2:10" x14ac:dyDescent="0.25">
      <c r="B181" s="1607"/>
      <c r="C181" s="1607"/>
      <c r="D181" s="1607"/>
      <c r="E181" s="1607"/>
      <c r="F181" s="636"/>
      <c r="G181" s="636"/>
      <c r="H181" s="636"/>
      <c r="I181" s="636"/>
      <c r="J181" s="636"/>
    </row>
    <row r="182" spans="2:10" x14ac:dyDescent="0.25">
      <c r="B182" s="1607"/>
      <c r="C182" s="1607"/>
      <c r="D182" s="1607"/>
      <c r="E182" s="1607"/>
      <c r="F182" s="636"/>
      <c r="G182" s="636"/>
      <c r="H182" s="636"/>
      <c r="I182" s="636"/>
      <c r="J182" s="636"/>
    </row>
    <row r="183" spans="2:10" x14ac:dyDescent="0.25">
      <c r="B183" s="1607"/>
      <c r="C183" s="1607"/>
      <c r="D183" s="1607"/>
      <c r="E183" s="1607"/>
      <c r="F183" s="636"/>
      <c r="G183" s="636"/>
      <c r="H183" s="636"/>
      <c r="I183" s="636"/>
      <c r="J183" s="636"/>
    </row>
    <row r="184" spans="2:10" x14ac:dyDescent="0.25">
      <c r="B184" s="1607"/>
      <c r="C184" s="1607"/>
      <c r="D184" s="1607"/>
      <c r="E184" s="1607"/>
      <c r="F184" s="636"/>
      <c r="G184" s="636"/>
      <c r="H184" s="636"/>
      <c r="I184" s="636"/>
      <c r="J184" s="636"/>
    </row>
    <row r="185" spans="2:10" x14ac:dyDescent="0.25">
      <c r="B185" s="1607"/>
      <c r="C185" s="1607"/>
      <c r="D185" s="1607"/>
      <c r="E185" s="1607"/>
      <c r="F185" s="636"/>
      <c r="G185" s="636"/>
      <c r="H185" s="636"/>
      <c r="I185" s="636"/>
      <c r="J185" s="636"/>
    </row>
    <row r="186" spans="2:10" x14ac:dyDescent="0.25">
      <c r="B186" s="1607"/>
      <c r="C186" s="1607"/>
      <c r="D186" s="1607"/>
      <c r="E186" s="1607"/>
      <c r="F186" s="636"/>
      <c r="G186" s="636"/>
      <c r="H186" s="636"/>
      <c r="I186" s="636"/>
      <c r="J186" s="636"/>
    </row>
    <row r="187" spans="2:10" x14ac:dyDescent="0.25">
      <c r="B187" s="1607"/>
      <c r="C187" s="1607"/>
      <c r="D187" s="1607"/>
      <c r="E187" s="1607"/>
      <c r="F187" s="636"/>
      <c r="G187" s="636"/>
      <c r="H187" s="636"/>
      <c r="I187" s="636"/>
      <c r="J187" s="636"/>
    </row>
    <row r="188" spans="2:10" x14ac:dyDescent="0.25">
      <c r="B188" s="1607"/>
      <c r="C188" s="1607"/>
      <c r="D188" s="1607"/>
      <c r="E188" s="1607"/>
      <c r="F188" s="636"/>
      <c r="G188" s="636"/>
      <c r="H188" s="636"/>
      <c r="I188" s="636"/>
      <c r="J188" s="636"/>
    </row>
    <row r="189" spans="2:10" x14ac:dyDescent="0.25">
      <c r="B189" s="1607"/>
      <c r="C189" s="1607"/>
      <c r="D189" s="1607"/>
      <c r="E189" s="1607"/>
      <c r="F189" s="636"/>
      <c r="G189" s="636"/>
      <c r="H189" s="636"/>
      <c r="I189" s="636"/>
      <c r="J189" s="636"/>
    </row>
    <row r="190" spans="2:10" x14ac:dyDescent="0.25">
      <c r="B190" s="1607"/>
      <c r="C190" s="1607"/>
      <c r="D190" s="1607"/>
      <c r="E190" s="1607"/>
      <c r="F190" s="636"/>
      <c r="G190" s="636"/>
      <c r="H190" s="636"/>
      <c r="I190" s="636"/>
      <c r="J190" s="636"/>
    </row>
    <row r="191" spans="2:10" x14ac:dyDescent="0.25">
      <c r="B191" s="1607"/>
      <c r="C191" s="1607"/>
      <c r="D191" s="1607"/>
      <c r="E191" s="1607"/>
      <c r="F191" s="636"/>
      <c r="G191" s="636"/>
      <c r="H191" s="636"/>
      <c r="I191" s="636"/>
      <c r="J191" s="636"/>
    </row>
    <row r="192" spans="2:10" x14ac:dyDescent="0.25">
      <c r="B192" s="1607"/>
      <c r="C192" s="1607"/>
      <c r="D192" s="1607"/>
      <c r="E192" s="1607"/>
    </row>
    <row r="193" spans="2:5" x14ac:dyDescent="0.25">
      <c r="B193" s="1607"/>
      <c r="C193" s="1607"/>
      <c r="D193" s="1607"/>
      <c r="E193" s="1607"/>
    </row>
    <row r="194" spans="2:5" x14ac:dyDescent="0.25">
      <c r="B194" s="1607"/>
      <c r="C194" s="1607"/>
      <c r="D194" s="1607"/>
      <c r="E194" s="1607"/>
    </row>
  </sheetData>
  <mergeCells count="11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G20:G22"/>
    <mergeCell ref="H18:J18"/>
    <mergeCell ref="H19:J19"/>
    <mergeCell ref="B27:D30"/>
    <mergeCell ref="E27:E30"/>
    <mergeCell ref="F27:F30"/>
    <mergeCell ref="G27:G30"/>
    <mergeCell ref="E23:E26"/>
    <mergeCell ref="F23:F26"/>
    <mergeCell ref="G23:G26"/>
    <mergeCell ref="H23:J23"/>
    <mergeCell ref="H24:H25"/>
    <mergeCell ref="H26:J26"/>
    <mergeCell ref="G31:G34"/>
    <mergeCell ref="F47:F50"/>
    <mergeCell ref="G43:G46"/>
    <mergeCell ref="G47:G50"/>
    <mergeCell ref="G35:G38"/>
    <mergeCell ref="F39:F42"/>
    <mergeCell ref="G39:G42"/>
    <mergeCell ref="G51:G54"/>
    <mergeCell ref="B47:D50"/>
    <mergeCell ref="E47:E50"/>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s>
  <hyperlinks>
    <hyperlink ref="G7" location="Inhalt!A1" display="Zurück zum Inhaltsverzeichnis" xr:uid="{00000000-0004-0000-4500-000000000000}"/>
  </hyperlinks>
  <pageMargins left="0.7" right="0.7" top="0.78740157499999996" bottom="0.78740157499999996"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5"/>
  <dimension ref="A1:AS429"/>
  <sheetViews>
    <sheetView showGridLines="0" topLeftCell="A61" zoomScale="90" zoomScaleNormal="90" zoomScaleSheetLayoutView="100" workbookViewId="0">
      <selection activeCell="B61" sqref="B61:S61"/>
    </sheetView>
  </sheetViews>
  <sheetFormatPr defaultColWidth="5.5703125" defaultRowHeight="15" x14ac:dyDescent="0.25"/>
  <cols>
    <col min="1" max="1" width="2.85546875" customWidth="1"/>
    <col min="2" max="2" width="12.7109375" style="232" customWidth="1"/>
    <col min="3" max="4" width="6.7109375" style="232" customWidth="1"/>
    <col min="5" max="5" width="7.5703125" style="232" customWidth="1"/>
    <col min="6" max="6" width="9.5703125" style="232" customWidth="1"/>
    <col min="7" max="7" width="6.7109375" style="232" customWidth="1"/>
    <col min="8" max="8" width="9.7109375" style="232" customWidth="1"/>
    <col min="9" max="9" width="6.7109375" style="232" customWidth="1"/>
    <col min="10" max="11" width="8.42578125" style="232" customWidth="1"/>
    <col min="12" max="12" width="10.28515625" style="232" customWidth="1"/>
    <col min="13" max="13" width="8.140625" style="232" customWidth="1"/>
    <col min="14" max="14" width="9.5703125" style="232" customWidth="1"/>
    <col min="15" max="15" width="9.28515625" style="232" customWidth="1"/>
    <col min="16" max="17" width="6.7109375" style="232" customWidth="1"/>
    <col min="18" max="18" width="10" style="232" customWidth="1"/>
    <col min="19" max="19" width="10.85546875" style="227" customWidth="1"/>
    <col min="20" max="20" width="7.7109375" style="227" customWidth="1"/>
    <col min="21" max="21" width="2.5703125" style="638" customWidth="1"/>
    <col min="22" max="22" width="9" style="226" customWidth="1"/>
    <col min="24" max="24" width="15.5703125" customWidth="1"/>
    <col min="27" max="16384" width="5.5703125" style="232"/>
  </cols>
  <sheetData>
    <row r="1" spans="1:45" s="227" customFormat="1" x14ac:dyDescent="0.25">
      <c r="A1"/>
      <c r="B1" s="224"/>
      <c r="C1" s="224"/>
      <c r="D1" s="224"/>
      <c r="E1" s="224"/>
      <c r="F1" s="224"/>
      <c r="G1" s="224"/>
      <c r="H1" s="224"/>
      <c r="I1" s="224"/>
      <c r="J1" s="224"/>
      <c r="K1" s="225"/>
      <c r="L1" s="224"/>
      <c r="M1" s="224"/>
      <c r="N1" s="224"/>
      <c r="O1" s="224"/>
      <c r="P1" s="224"/>
      <c r="Q1" s="224"/>
      <c r="R1" s="224"/>
      <c r="S1" s="224"/>
      <c r="T1" s="224"/>
      <c r="U1" s="224"/>
      <c r="V1" s="226"/>
      <c r="W1"/>
      <c r="X1"/>
      <c r="Y1"/>
      <c r="Z1"/>
    </row>
    <row r="2" spans="1:45" s="223" customFormat="1" x14ac:dyDescent="0.25">
      <c r="A2"/>
      <c r="U2" s="637"/>
      <c r="V2" s="352"/>
      <c r="W2"/>
      <c r="X2"/>
      <c r="Y2"/>
      <c r="Z2"/>
    </row>
    <row r="3" spans="1:45" ht="39.75" customHeight="1" x14ac:dyDescent="0.25">
      <c r="B3" s="1240" t="s">
        <v>2368</v>
      </c>
      <c r="C3" s="231"/>
      <c r="D3" s="231"/>
      <c r="E3" s="231"/>
      <c r="F3" s="231"/>
      <c r="G3" s="231"/>
      <c r="H3" s="231"/>
      <c r="I3" s="231"/>
      <c r="J3" s="231"/>
      <c r="K3" s="231"/>
      <c r="L3" s="231"/>
      <c r="M3" s="227"/>
      <c r="N3" s="227"/>
      <c r="O3" s="227"/>
      <c r="P3" s="227"/>
      <c r="Q3" s="227"/>
      <c r="R3" s="227"/>
    </row>
    <row r="4" spans="1:45" s="235" customFormat="1" ht="3" customHeight="1" x14ac:dyDescent="0.25">
      <c r="A4"/>
      <c r="B4" s="223"/>
      <c r="C4" s="223"/>
      <c r="D4" s="223"/>
      <c r="E4" s="223"/>
      <c r="F4" s="223"/>
      <c r="G4" s="230"/>
      <c r="H4" s="233"/>
      <c r="I4" s="230"/>
      <c r="J4" s="223"/>
      <c r="K4" s="223"/>
      <c r="L4" s="223"/>
      <c r="M4" s="223"/>
      <c r="N4" s="223"/>
      <c r="O4" s="223"/>
      <c r="P4" s="223"/>
      <c r="Q4" s="223"/>
      <c r="R4" s="223"/>
      <c r="S4" s="223"/>
      <c r="T4" s="223"/>
      <c r="U4" s="637"/>
      <c r="V4" s="234"/>
      <c r="W4"/>
      <c r="X4"/>
      <c r="Y4"/>
      <c r="Z4"/>
    </row>
    <row r="5" spans="1:45" s="237" customFormat="1" ht="27.95" customHeight="1" x14ac:dyDescent="0.25">
      <c r="A5"/>
      <c r="B5" s="3487" t="s">
        <v>2366</v>
      </c>
      <c r="C5" s="3488"/>
      <c r="D5" s="3488"/>
      <c r="E5" s="3488"/>
      <c r="F5" s="3488"/>
      <c r="G5" s="3488"/>
      <c r="H5" s="3488"/>
      <c r="I5" s="3488"/>
      <c r="J5" s="3488"/>
      <c r="K5" s="3488"/>
      <c r="L5" s="3488"/>
      <c r="M5" s="3488"/>
      <c r="N5" s="3488"/>
      <c r="O5" s="3488"/>
      <c r="P5" s="3488"/>
      <c r="Q5" s="3488"/>
      <c r="R5" s="3488"/>
      <c r="S5" s="3489"/>
      <c r="T5" s="231"/>
      <c r="U5" s="639"/>
      <c r="V5" s="1241" t="s">
        <v>2367</v>
      </c>
      <c r="W5"/>
      <c r="X5"/>
      <c r="Y5"/>
      <c r="Z5"/>
    </row>
    <row r="6" spans="1:45" s="237" customFormat="1" ht="27.95" customHeight="1" x14ac:dyDescent="0.25">
      <c r="A6"/>
      <c r="B6" s="3498" t="s">
        <v>660</v>
      </c>
      <c r="C6" s="3499"/>
      <c r="D6" s="3499"/>
      <c r="E6" s="3500"/>
      <c r="F6" s="3490" t="s">
        <v>2370</v>
      </c>
      <c r="G6" s="3490"/>
      <c r="H6" s="3490"/>
      <c r="I6" s="3490"/>
      <c r="J6" s="3490"/>
      <c r="K6" s="3490"/>
      <c r="L6" s="3490"/>
      <c r="M6" s="3490"/>
      <c r="N6" s="3490"/>
      <c r="O6" s="3490"/>
      <c r="P6" s="3490"/>
      <c r="Q6" s="3490"/>
      <c r="R6" s="3490"/>
      <c r="S6" s="218" t="s">
        <v>661</v>
      </c>
      <c r="T6" s="231"/>
      <c r="U6" s="639"/>
      <c r="V6" s="80"/>
      <c r="W6"/>
      <c r="X6"/>
      <c r="Y6"/>
      <c r="Z6"/>
    </row>
    <row r="7" spans="1:45" s="237" customFormat="1" ht="27.95" customHeight="1" x14ac:dyDescent="0.25">
      <c r="A7"/>
      <c r="B7" s="206"/>
      <c r="C7" s="206"/>
      <c r="D7" s="206"/>
      <c r="E7" s="206"/>
      <c r="F7" s="3492" t="s">
        <v>2371</v>
      </c>
      <c r="G7" s="3492"/>
      <c r="H7" s="3492"/>
      <c r="I7" s="3492"/>
      <c r="J7" s="3487" t="s">
        <v>2373</v>
      </c>
      <c r="K7" s="3488"/>
      <c r="L7" s="3488"/>
      <c r="M7" s="3488"/>
      <c r="N7" s="3488"/>
      <c r="O7" s="3488"/>
      <c r="P7" s="3488"/>
      <c r="Q7" s="3488"/>
      <c r="R7" s="3489"/>
      <c r="S7" s="3"/>
      <c r="T7" s="231"/>
      <c r="U7" s="639"/>
      <c r="V7" s="80"/>
      <c r="W7"/>
      <c r="X7"/>
      <c r="Y7"/>
      <c r="Z7"/>
    </row>
    <row r="8" spans="1:45" s="237" customFormat="1" ht="27.95" customHeight="1" x14ac:dyDescent="0.25">
      <c r="A8"/>
      <c r="B8" s="3"/>
      <c r="C8" s="3"/>
      <c r="D8" s="3"/>
      <c r="E8" s="3"/>
      <c r="F8" s="3"/>
      <c r="G8" s="3"/>
      <c r="H8" s="231"/>
      <c r="I8" s="214"/>
      <c r="J8" s="3487" t="s">
        <v>2374</v>
      </c>
      <c r="K8" s="3488"/>
      <c r="L8" s="3488"/>
      <c r="M8" s="3488"/>
      <c r="N8" s="3488"/>
      <c r="O8" s="3488"/>
      <c r="P8" s="3488"/>
      <c r="Q8" s="102"/>
      <c r="R8" s="3"/>
      <c r="S8" s="236"/>
      <c r="T8" s="236"/>
      <c r="U8" s="639"/>
      <c r="V8" s="80"/>
      <c r="W8"/>
      <c r="X8"/>
      <c r="Y8"/>
      <c r="Z8"/>
    </row>
    <row r="9" spans="1:45" s="237" customFormat="1" ht="27.95" customHeight="1" x14ac:dyDescent="0.25">
      <c r="A9"/>
      <c r="B9" s="3"/>
      <c r="C9" s="3"/>
      <c r="D9" s="3"/>
      <c r="E9" s="3"/>
      <c r="F9" s="3"/>
      <c r="G9" s="3"/>
      <c r="H9" s="231"/>
      <c r="I9" s="215"/>
      <c r="J9" s="3487" t="s">
        <v>2375</v>
      </c>
      <c r="K9" s="3488"/>
      <c r="L9" s="3488"/>
      <c r="M9" s="3488"/>
      <c r="N9" s="3489"/>
      <c r="O9" s="3498" t="s">
        <v>2376</v>
      </c>
      <c r="P9" s="3500"/>
      <c r="Q9" s="3"/>
      <c r="R9" s="3"/>
      <c r="S9" s="238"/>
      <c r="T9" s="238"/>
      <c r="U9" s="639"/>
      <c r="V9" s="80"/>
      <c r="W9"/>
      <c r="X9"/>
      <c r="Y9"/>
      <c r="Z9"/>
    </row>
    <row r="10" spans="1:45" s="237" customFormat="1" ht="27.95" customHeight="1" x14ac:dyDescent="0.25">
      <c r="A10"/>
      <c r="B10" s="3"/>
      <c r="C10" s="3"/>
      <c r="D10" s="3"/>
      <c r="E10" s="3"/>
      <c r="F10" s="3"/>
      <c r="G10" s="3"/>
      <c r="H10" s="231"/>
      <c r="I10" s="3"/>
      <c r="J10" s="219" t="s">
        <v>2377</v>
      </c>
      <c r="K10" s="3487" t="s">
        <v>2379</v>
      </c>
      <c r="L10" s="3489"/>
      <c r="M10" s="1239" t="s">
        <v>2380</v>
      </c>
      <c r="N10" s="1239" t="s">
        <v>2382</v>
      </c>
      <c r="O10" s="3"/>
      <c r="P10" s="3"/>
      <c r="Q10" s="3"/>
      <c r="R10" s="3"/>
      <c r="S10" s="236"/>
      <c r="T10" s="236"/>
      <c r="U10" s="639"/>
      <c r="V10" s="80"/>
      <c r="W10"/>
      <c r="X10"/>
      <c r="Y10"/>
      <c r="Z10"/>
    </row>
    <row r="11" spans="1:45" s="237" customFormat="1" ht="14.1" customHeight="1" x14ac:dyDescent="0.25">
      <c r="A11"/>
      <c r="B11" s="236"/>
      <c r="C11" s="236"/>
      <c r="D11" s="236"/>
      <c r="E11" s="236"/>
      <c r="F11" s="236"/>
      <c r="G11" s="236"/>
      <c r="H11" s="236"/>
      <c r="I11" s="236"/>
      <c r="J11" s="236"/>
      <c r="K11" s="236"/>
      <c r="L11" s="236"/>
      <c r="M11" s="236"/>
      <c r="N11" s="236"/>
      <c r="O11" s="236"/>
      <c r="P11" s="236"/>
      <c r="Q11" s="236"/>
      <c r="R11" s="236"/>
      <c r="S11" s="236"/>
      <c r="T11" s="236"/>
      <c r="U11" s="639"/>
      <c r="V11" s="80"/>
      <c r="W11"/>
      <c r="X11"/>
      <c r="Y11"/>
      <c r="Z11"/>
    </row>
    <row r="12" spans="1:45" ht="15" customHeight="1" x14ac:dyDescent="0.25"/>
    <row r="13" spans="1:45" x14ac:dyDescent="0.25">
      <c r="B13" s="1411"/>
      <c r="C13" s="1411"/>
      <c r="D13" s="1411"/>
      <c r="E13" s="1411"/>
      <c r="F13" s="1411"/>
      <c r="G13" s="1411"/>
      <c r="H13" s="1411"/>
      <c r="I13" s="1411"/>
      <c r="J13" s="1411"/>
      <c r="K13" s="1411"/>
      <c r="L13" s="1411"/>
      <c r="M13" s="1411"/>
      <c r="N13" s="1411"/>
      <c r="O13" s="1411"/>
      <c r="P13" s="1411"/>
      <c r="Q13" s="1411"/>
      <c r="R13" s="1411"/>
      <c r="S13" s="1411"/>
      <c r="T13" s="1411"/>
      <c r="U13" s="1411"/>
      <c r="V13" s="1411"/>
    </row>
    <row r="14" spans="1:45" s="227" customFormat="1" x14ac:dyDescent="0.25">
      <c r="A14"/>
      <c r="B14" s="1412"/>
      <c r="C14" s="1412"/>
      <c r="D14" s="1412"/>
      <c r="E14" s="1412"/>
      <c r="F14" s="1412"/>
      <c r="G14" s="1412"/>
      <c r="H14" s="1412"/>
      <c r="I14" s="1412"/>
      <c r="J14" s="1412"/>
      <c r="K14" s="1412"/>
      <c r="L14" s="1412"/>
      <c r="M14" s="1412"/>
      <c r="N14" s="1412"/>
      <c r="O14" s="1412"/>
      <c r="P14" s="1412"/>
      <c r="Q14" s="1412"/>
      <c r="R14" s="1412"/>
      <c r="S14" s="1412"/>
      <c r="T14" s="1412"/>
      <c r="U14" s="1412"/>
      <c r="V14" s="1412"/>
      <c r="W14"/>
      <c r="X14"/>
      <c r="Y14"/>
      <c r="Z14"/>
      <c r="AJ14" s="239"/>
      <c r="AK14" s="239"/>
      <c r="AL14" s="225"/>
      <c r="AM14" s="225"/>
      <c r="AN14" s="225"/>
      <c r="AO14" s="225"/>
      <c r="AP14" s="225"/>
      <c r="AQ14" s="225"/>
      <c r="AR14" s="225"/>
      <c r="AS14" s="225"/>
    </row>
    <row r="15" spans="1:45" s="223" customFormat="1" x14ac:dyDescent="0.25">
      <c r="A15"/>
      <c r="U15" s="637"/>
      <c r="V15" s="352"/>
      <c r="W15"/>
      <c r="X15"/>
      <c r="Y15"/>
      <c r="Z15"/>
    </row>
    <row r="16" spans="1:45" ht="25.5" x14ac:dyDescent="0.25">
      <c r="B16" s="1240" t="s">
        <v>2368</v>
      </c>
      <c r="C16" s="231"/>
      <c r="D16" s="231"/>
      <c r="E16" s="231"/>
      <c r="F16" s="231"/>
      <c r="G16" s="231"/>
      <c r="H16" s="231"/>
      <c r="I16" s="231"/>
      <c r="J16" s="231"/>
      <c r="K16" s="231"/>
      <c r="L16" s="231"/>
      <c r="M16" s="227"/>
      <c r="N16" s="227"/>
      <c r="O16" s="227"/>
      <c r="P16" s="227"/>
      <c r="Q16" s="227"/>
    </row>
    <row r="17" spans="1:26" s="235" customFormat="1" ht="3" customHeight="1" x14ac:dyDescent="0.25">
      <c r="A17"/>
      <c r="B17" s="223"/>
      <c r="C17" s="223"/>
      <c r="D17" s="223"/>
      <c r="E17" s="223"/>
      <c r="F17" s="223"/>
      <c r="G17" s="230"/>
      <c r="H17" s="233"/>
      <c r="I17" s="230"/>
      <c r="J17" s="223"/>
      <c r="K17" s="223"/>
      <c r="L17" s="223"/>
      <c r="M17" s="223"/>
      <c r="N17" s="223"/>
      <c r="O17" s="223"/>
      <c r="P17" s="223"/>
      <c r="Q17" s="223"/>
      <c r="T17" s="223"/>
      <c r="U17" s="637"/>
      <c r="V17" s="234"/>
      <c r="W17"/>
      <c r="X17"/>
      <c r="Y17"/>
      <c r="Z17"/>
    </row>
    <row r="18" spans="1:26" s="237" customFormat="1" ht="27.95" customHeight="1" x14ac:dyDescent="0.25">
      <c r="A18"/>
      <c r="B18" s="3487" t="s">
        <v>2366</v>
      </c>
      <c r="C18" s="3488"/>
      <c r="D18" s="3488"/>
      <c r="E18" s="3488"/>
      <c r="F18" s="3488"/>
      <c r="G18" s="3488"/>
      <c r="H18" s="3488"/>
      <c r="I18" s="3488"/>
      <c r="J18" s="3488"/>
      <c r="K18" s="3488"/>
      <c r="L18" s="3488"/>
      <c r="M18" s="3488"/>
      <c r="N18" s="3488"/>
      <c r="O18" s="3488"/>
      <c r="P18" s="3488"/>
      <c r="Q18" s="3488"/>
      <c r="R18" s="3488"/>
      <c r="S18" s="3489"/>
      <c r="T18" s="231"/>
      <c r="U18" s="639"/>
      <c r="V18" s="1241" t="s">
        <v>2378</v>
      </c>
      <c r="W18"/>
      <c r="X18"/>
      <c r="Y18"/>
      <c r="Z18"/>
    </row>
    <row r="19" spans="1:26" s="237" customFormat="1" ht="27.95" customHeight="1" x14ac:dyDescent="0.25">
      <c r="A19"/>
      <c r="B19" s="3498" t="s">
        <v>660</v>
      </c>
      <c r="C19" s="3499"/>
      <c r="D19" s="3499"/>
      <c r="E19" s="3500"/>
      <c r="F19" s="3490" t="s">
        <v>2370</v>
      </c>
      <c r="G19" s="3490"/>
      <c r="H19" s="3490"/>
      <c r="I19" s="3490"/>
      <c r="J19" s="3490"/>
      <c r="K19" s="3490"/>
      <c r="L19" s="3490"/>
      <c r="M19" s="3490"/>
      <c r="N19" s="3490"/>
      <c r="O19" s="3490"/>
      <c r="P19" s="3490"/>
      <c r="Q19" s="3490"/>
      <c r="R19" s="3490"/>
      <c r="S19" s="218" t="s">
        <v>661</v>
      </c>
      <c r="T19" s="231"/>
      <c r="U19" s="639"/>
      <c r="V19" s="80"/>
      <c r="W19"/>
      <c r="X19"/>
      <c r="Y19"/>
      <c r="Z19"/>
    </row>
    <row r="20" spans="1:26" s="237" customFormat="1" ht="27.95" customHeight="1" x14ac:dyDescent="0.25">
      <c r="A20"/>
      <c r="B20" s="206"/>
      <c r="C20" s="206"/>
      <c r="D20" s="206"/>
      <c r="E20" s="206"/>
      <c r="F20" s="3492" t="s">
        <v>2372</v>
      </c>
      <c r="G20" s="3492"/>
      <c r="H20" s="3492"/>
      <c r="I20" s="3492"/>
      <c r="J20" s="3487" t="s">
        <v>2373</v>
      </c>
      <c r="K20" s="3488"/>
      <c r="L20" s="3488"/>
      <c r="M20" s="3488"/>
      <c r="N20" s="3488"/>
      <c r="O20" s="3488"/>
      <c r="P20" s="3488"/>
      <c r="Q20" s="3488"/>
      <c r="R20" s="3489"/>
      <c r="S20" s="3"/>
      <c r="T20" s="231"/>
      <c r="U20" s="639"/>
      <c r="V20" s="80"/>
      <c r="W20"/>
      <c r="X20"/>
      <c r="Y20"/>
      <c r="Z20"/>
    </row>
    <row r="21" spans="1:26" s="237" customFormat="1" ht="27.95" customHeight="1" x14ac:dyDescent="0.25">
      <c r="A21"/>
      <c r="B21" s="3"/>
      <c r="C21" s="3"/>
      <c r="D21" s="3"/>
      <c r="E21" s="3"/>
      <c r="F21" s="3"/>
      <c r="G21" s="3"/>
      <c r="H21" s="240"/>
      <c r="I21" s="214"/>
      <c r="J21" s="3487" t="s">
        <v>2374</v>
      </c>
      <c r="K21" s="3488"/>
      <c r="L21" s="3488"/>
      <c r="M21" s="3488"/>
      <c r="N21" s="3488"/>
      <c r="O21" s="3488"/>
      <c r="P21" s="3488"/>
      <c r="Q21" s="102"/>
      <c r="R21" s="3"/>
      <c r="S21" s="236"/>
      <c r="T21" s="236"/>
      <c r="U21" s="639"/>
      <c r="V21" s="80"/>
      <c r="W21"/>
      <c r="X21"/>
      <c r="Y21"/>
      <c r="Z21"/>
    </row>
    <row r="22" spans="1:26" s="237" customFormat="1" ht="27.95" customHeight="1" x14ac:dyDescent="0.25">
      <c r="A22"/>
      <c r="B22" s="3"/>
      <c r="C22" s="3"/>
      <c r="D22" s="3"/>
      <c r="E22" s="3"/>
      <c r="F22" s="3"/>
      <c r="G22" s="3"/>
      <c r="H22" s="240"/>
      <c r="I22" s="215"/>
      <c r="J22" s="3487" t="s">
        <v>2375</v>
      </c>
      <c r="K22" s="3488"/>
      <c r="L22" s="3488"/>
      <c r="M22" s="3488"/>
      <c r="N22" s="3489"/>
      <c r="O22" s="3498" t="s">
        <v>2376</v>
      </c>
      <c r="P22" s="3500"/>
      <c r="Q22" s="3"/>
      <c r="R22" s="3"/>
      <c r="S22" s="238"/>
      <c r="T22" s="238"/>
      <c r="U22" s="639"/>
      <c r="V22" s="80"/>
      <c r="W22"/>
      <c r="X22"/>
      <c r="Y22"/>
      <c r="Z22"/>
    </row>
    <row r="23" spans="1:26" s="237" customFormat="1" ht="27.95" customHeight="1" x14ac:dyDescent="0.25">
      <c r="A23"/>
      <c r="B23" s="3"/>
      <c r="C23" s="3"/>
      <c r="D23" s="3"/>
      <c r="E23" s="3"/>
      <c r="F23" s="3"/>
      <c r="G23" s="3"/>
      <c r="H23" s="240"/>
      <c r="I23" s="3"/>
      <c r="J23" s="1238" t="s">
        <v>2377</v>
      </c>
      <c r="K23" s="3498" t="s">
        <v>2379</v>
      </c>
      <c r="L23" s="3500"/>
      <c r="M23" s="1239" t="s">
        <v>2380</v>
      </c>
      <c r="N23" s="1239" t="s">
        <v>2382</v>
      </c>
      <c r="O23" s="3"/>
      <c r="P23" s="3"/>
      <c r="Q23" s="3"/>
      <c r="R23" s="3"/>
      <c r="S23" s="236"/>
      <c r="T23" s="236"/>
      <c r="U23" s="639"/>
      <c r="V23" s="80"/>
      <c r="W23"/>
      <c r="X23"/>
      <c r="Y23"/>
      <c r="Z23"/>
    </row>
    <row r="27" spans="1:26" ht="14.25" customHeight="1" x14ac:dyDescent="0.25">
      <c r="B27" s="1411"/>
      <c r="C27" s="1411"/>
      <c r="D27" s="1411"/>
      <c r="E27" s="1411"/>
      <c r="F27" s="1411"/>
      <c r="G27" s="1411"/>
      <c r="H27" s="1411"/>
      <c r="I27" s="1411"/>
      <c r="J27" s="1411"/>
      <c r="K27" s="1411"/>
      <c r="L27" s="1411"/>
      <c r="M27" s="1411"/>
      <c r="N27" s="1411"/>
      <c r="O27" s="1411"/>
      <c r="P27" s="1411"/>
      <c r="Q27" s="1411"/>
      <c r="R27" s="1411"/>
      <c r="S27" s="1411"/>
      <c r="T27" s="1411"/>
      <c r="U27" s="1411"/>
      <c r="V27" s="1411"/>
    </row>
    <row r="28" spans="1:26" s="227" customFormat="1" x14ac:dyDescent="0.25">
      <c r="A28"/>
      <c r="B28" s="1412"/>
      <c r="C28" s="1412"/>
      <c r="D28" s="1412"/>
      <c r="E28" s="1412"/>
      <c r="F28" s="1412"/>
      <c r="G28" s="1412"/>
      <c r="H28" s="1412"/>
      <c r="I28" s="1412"/>
      <c r="J28" s="1412"/>
      <c r="K28" s="1412"/>
      <c r="L28" s="1412"/>
      <c r="M28" s="1412"/>
      <c r="N28" s="1412"/>
      <c r="O28" s="1412"/>
      <c r="P28" s="1412"/>
      <c r="Q28" s="1412"/>
      <c r="R28" s="1412"/>
      <c r="S28" s="1412"/>
      <c r="T28" s="1412"/>
      <c r="U28" s="1412"/>
      <c r="V28" s="1412"/>
      <c r="W28"/>
      <c r="X28"/>
      <c r="Y28"/>
      <c r="Z28"/>
    </row>
    <row r="29" spans="1:26" s="223" customFormat="1" x14ac:dyDescent="0.25">
      <c r="A29"/>
      <c r="U29" s="637"/>
      <c r="V29" s="352"/>
      <c r="W29"/>
      <c r="X29"/>
      <c r="Y29"/>
      <c r="Z29"/>
    </row>
    <row r="30" spans="1:26" ht="25.5" x14ac:dyDescent="0.25">
      <c r="B30" s="1240" t="s">
        <v>2368</v>
      </c>
      <c r="C30" s="231"/>
      <c r="D30" s="231"/>
      <c r="E30" s="231"/>
      <c r="F30" s="231"/>
      <c r="G30" s="231"/>
      <c r="H30" s="231"/>
      <c r="I30" s="231"/>
      <c r="J30" s="231"/>
      <c r="K30" s="231"/>
      <c r="L30" s="231"/>
      <c r="M30" s="227"/>
      <c r="N30" s="227"/>
      <c r="O30" s="227"/>
      <c r="P30" s="227"/>
      <c r="Q30" s="227"/>
    </row>
    <row r="31" spans="1:26" s="235" customFormat="1" ht="3" customHeight="1" x14ac:dyDescent="0.25">
      <c r="A31"/>
      <c r="B31" s="223"/>
      <c r="C31" s="223"/>
      <c r="D31" s="223"/>
      <c r="E31" s="223"/>
      <c r="F31" s="223"/>
      <c r="G31" s="230"/>
      <c r="H31" s="233"/>
      <c r="I31" s="230"/>
      <c r="J31" s="223"/>
      <c r="K31" s="223"/>
      <c r="L31" s="223"/>
      <c r="M31" s="223"/>
      <c r="N31" s="223"/>
      <c r="O31" s="223"/>
      <c r="P31" s="223"/>
      <c r="Q31" s="223"/>
      <c r="T31" s="223"/>
      <c r="U31" s="637"/>
      <c r="V31" s="234"/>
      <c r="W31"/>
      <c r="X31"/>
      <c r="Y31"/>
      <c r="Z31"/>
    </row>
    <row r="32" spans="1:26" s="242" customFormat="1" ht="27.95" customHeight="1" x14ac:dyDescent="0.25">
      <c r="A32"/>
      <c r="B32" s="3487" t="s">
        <v>2365</v>
      </c>
      <c r="C32" s="3488"/>
      <c r="D32" s="3488"/>
      <c r="E32" s="3488"/>
      <c r="F32" s="3488"/>
      <c r="G32" s="3488"/>
      <c r="H32" s="3488"/>
      <c r="I32" s="3488"/>
      <c r="J32" s="3488"/>
      <c r="K32" s="3488"/>
      <c r="L32" s="3488"/>
      <c r="M32" s="3488"/>
      <c r="N32" s="3488"/>
      <c r="O32" s="3488"/>
      <c r="P32" s="3488"/>
      <c r="Q32" s="3488"/>
      <c r="R32" s="3488"/>
      <c r="S32" s="3489"/>
      <c r="T32" s="241"/>
      <c r="U32" s="640"/>
      <c r="V32" s="1244" t="s">
        <v>2383</v>
      </c>
      <c r="W32"/>
      <c r="X32"/>
      <c r="Y32"/>
      <c r="Z32"/>
    </row>
    <row r="33" spans="1:26" s="242" customFormat="1" ht="27.95" customHeight="1" x14ac:dyDescent="0.25">
      <c r="A33"/>
      <c r="B33" s="3492" t="s">
        <v>660</v>
      </c>
      <c r="C33" s="3492"/>
      <c r="D33" s="3487" t="s">
        <v>2454</v>
      </c>
      <c r="E33" s="3552"/>
      <c r="F33" s="3552"/>
      <c r="G33" s="3552"/>
      <c r="H33" s="3552"/>
      <c r="I33" s="3552"/>
      <c r="J33" s="3552"/>
      <c r="K33" s="3552"/>
      <c r="L33" s="3552"/>
      <c r="M33" s="3552"/>
      <c r="N33" s="3552"/>
      <c r="O33" s="3552"/>
      <c r="P33" s="3552"/>
      <c r="Q33" s="3552"/>
      <c r="R33" s="3553"/>
      <c r="S33" s="218" t="s">
        <v>661</v>
      </c>
      <c r="T33" s="241"/>
      <c r="U33" s="640"/>
      <c r="V33" s="243"/>
      <c r="W33"/>
      <c r="X33"/>
      <c r="Y33"/>
      <c r="Z33"/>
    </row>
    <row r="34" spans="1:26" s="242" customFormat="1" ht="27.95" customHeight="1" x14ac:dyDescent="0.25">
      <c r="A34"/>
      <c r="B34" s="206"/>
      <c r="C34" s="214"/>
      <c r="D34" s="3490" t="s">
        <v>2373</v>
      </c>
      <c r="E34" s="3557"/>
      <c r="F34" s="3557"/>
      <c r="G34" s="3557"/>
      <c r="H34" s="3557"/>
      <c r="I34" s="3557"/>
      <c r="J34" s="3557"/>
      <c r="K34" s="3557"/>
      <c r="L34" s="3557"/>
      <c r="M34" s="3557"/>
      <c r="N34" s="3557"/>
      <c r="O34" s="3557"/>
      <c r="P34" s="3557"/>
      <c r="Q34" s="3498" t="s">
        <v>2385</v>
      </c>
      <c r="R34" s="3500"/>
      <c r="S34" s="102"/>
      <c r="T34" s="241"/>
      <c r="U34" s="640"/>
      <c r="V34" s="243"/>
      <c r="W34"/>
      <c r="X34"/>
      <c r="Y34"/>
      <c r="Z34"/>
    </row>
    <row r="35" spans="1:26" s="242" customFormat="1" ht="27.95" customHeight="1" x14ac:dyDescent="0.25">
      <c r="A35"/>
      <c r="B35" s="3"/>
      <c r="C35" s="215"/>
      <c r="D35" s="3572" t="s">
        <v>2384</v>
      </c>
      <c r="E35" s="3557"/>
      <c r="F35" s="3557"/>
      <c r="G35" s="3557"/>
      <c r="H35" s="3557"/>
      <c r="I35" s="3557"/>
      <c r="J35" s="3557"/>
      <c r="K35" s="3557"/>
      <c r="L35" s="3557"/>
      <c r="M35" s="3557"/>
      <c r="N35" s="3557"/>
      <c r="O35" s="3492" t="s">
        <v>2386</v>
      </c>
      <c r="P35" s="3492"/>
      <c r="Q35" s="102"/>
      <c r="R35" s="206"/>
      <c r="S35" s="3"/>
      <c r="T35" s="241"/>
      <c r="U35" s="640"/>
      <c r="V35" s="243"/>
      <c r="W35"/>
      <c r="X35"/>
      <c r="Y35"/>
      <c r="Z35"/>
    </row>
    <row r="36" spans="1:26" s="242" customFormat="1" ht="27.95" customHeight="1" x14ac:dyDescent="0.25">
      <c r="A36"/>
      <c r="B36" s="3"/>
      <c r="C36" s="3"/>
      <c r="D36" s="3490" t="s">
        <v>2375</v>
      </c>
      <c r="E36" s="3557"/>
      <c r="F36" s="3557"/>
      <c r="G36" s="3557"/>
      <c r="H36" s="3557"/>
      <c r="I36" s="3557"/>
      <c r="J36" s="3557"/>
      <c r="K36" s="3557"/>
      <c r="L36" s="3557"/>
      <c r="M36" s="3498" t="s">
        <v>2376</v>
      </c>
      <c r="N36" s="3500"/>
      <c r="O36" s="3"/>
      <c r="P36" s="3"/>
      <c r="Q36" s="3"/>
      <c r="R36" s="3"/>
      <c r="S36" s="3"/>
      <c r="T36" s="241"/>
      <c r="U36" s="640"/>
      <c r="V36" s="243"/>
      <c r="W36"/>
      <c r="X36"/>
      <c r="Y36"/>
      <c r="Z36"/>
    </row>
    <row r="37" spans="1:26" s="242" customFormat="1" ht="27.95" customHeight="1" x14ac:dyDescent="0.25">
      <c r="A37"/>
      <c r="B37" s="3"/>
      <c r="C37" s="3"/>
      <c r="D37" s="3490" t="s">
        <v>2387</v>
      </c>
      <c r="E37" s="3557"/>
      <c r="F37" s="3557"/>
      <c r="G37" s="3492" t="s">
        <v>2388</v>
      </c>
      <c r="H37" s="3492"/>
      <c r="I37" s="3492"/>
      <c r="J37" s="3492"/>
      <c r="K37" s="3492"/>
      <c r="L37" s="3492"/>
      <c r="M37" s="3"/>
      <c r="N37" s="3"/>
      <c r="O37" s="3"/>
      <c r="P37" s="3"/>
      <c r="Q37" s="3"/>
      <c r="R37" s="3"/>
      <c r="S37" s="3"/>
      <c r="T37" s="241"/>
      <c r="U37" s="640"/>
      <c r="V37" s="243"/>
      <c r="W37"/>
      <c r="X37"/>
      <c r="Y37"/>
      <c r="Z37"/>
    </row>
    <row r="38" spans="1:26" s="242" customFormat="1" ht="34.5" customHeight="1" x14ac:dyDescent="0.25">
      <c r="A38"/>
      <c r="B38" s="3"/>
      <c r="C38" s="3"/>
      <c r="D38" s="3490" t="s">
        <v>2389</v>
      </c>
      <c r="E38" s="3557"/>
      <c r="F38" s="3"/>
      <c r="G38" s="3"/>
      <c r="H38" s="3"/>
      <c r="I38" s="3"/>
      <c r="J38" s="3"/>
      <c r="K38" s="3"/>
      <c r="L38" s="3"/>
      <c r="M38" s="3"/>
      <c r="N38" s="3"/>
      <c r="O38" s="3"/>
      <c r="P38" s="3"/>
      <c r="Q38" s="3"/>
      <c r="R38" s="3"/>
      <c r="S38" s="3"/>
      <c r="T38" s="241"/>
      <c r="U38" s="640"/>
      <c r="V38" s="243"/>
      <c r="W38"/>
      <c r="X38"/>
      <c r="Y38"/>
      <c r="Z38"/>
    </row>
    <row r="41" spans="1:26" x14ac:dyDescent="0.25">
      <c r="B41" s="1411"/>
      <c r="C41" s="1411"/>
      <c r="D41" s="1411"/>
      <c r="E41" s="1411"/>
      <c r="F41" s="1411"/>
      <c r="G41" s="1411"/>
      <c r="H41" s="1411"/>
      <c r="I41" s="1411"/>
      <c r="J41" s="1411"/>
      <c r="K41" s="1411"/>
      <c r="L41" s="1411"/>
      <c r="M41" s="1411"/>
      <c r="N41" s="1411"/>
      <c r="O41" s="1411"/>
      <c r="P41" s="1411"/>
      <c r="Q41" s="1411"/>
      <c r="R41" s="1411"/>
      <c r="S41" s="1411"/>
      <c r="T41" s="1411"/>
      <c r="U41" s="1411"/>
      <c r="V41" s="1411"/>
    </row>
    <row r="42" spans="1:26" s="227" customFormat="1" x14ac:dyDescent="0.25">
      <c r="A42"/>
      <c r="B42" s="1412"/>
      <c r="C42" s="1412"/>
      <c r="D42" s="1412"/>
      <c r="E42" s="1412"/>
      <c r="F42" s="1412"/>
      <c r="G42" s="1412"/>
      <c r="H42" s="1412"/>
      <c r="I42" s="1412"/>
      <c r="J42" s="1412"/>
      <c r="K42" s="1412"/>
      <c r="L42" s="1412"/>
      <c r="M42" s="1412"/>
      <c r="N42" s="1412"/>
      <c r="O42" s="1412"/>
      <c r="P42" s="1412"/>
      <c r="Q42" s="1412"/>
      <c r="R42" s="1412"/>
      <c r="S42" s="1412"/>
      <c r="T42" s="1412"/>
      <c r="U42" s="1412"/>
      <c r="V42" s="1412"/>
      <c r="W42"/>
      <c r="X42"/>
      <c r="Y42"/>
      <c r="Z42"/>
    </row>
    <row r="43" spans="1:26" s="223" customFormat="1" ht="15" customHeight="1" x14ac:dyDescent="0.25">
      <c r="A43"/>
      <c r="U43" s="637"/>
      <c r="V43" s="352"/>
      <c r="W43"/>
      <c r="X43"/>
      <c r="Y43"/>
      <c r="Z43"/>
    </row>
    <row r="44" spans="1:26" ht="25.5" x14ac:dyDescent="0.25">
      <c r="B44" s="1240" t="s">
        <v>2368</v>
      </c>
      <c r="C44" s="231"/>
      <c r="D44" s="231"/>
      <c r="E44" s="231"/>
      <c r="F44" s="231"/>
      <c r="G44" s="231"/>
      <c r="H44" s="231"/>
      <c r="I44" s="231"/>
      <c r="J44" s="231"/>
      <c r="K44" s="231"/>
      <c r="L44" s="231"/>
      <c r="M44" s="227"/>
      <c r="N44" s="227"/>
      <c r="O44" s="227"/>
      <c r="P44" s="227"/>
      <c r="Q44" s="227"/>
    </row>
    <row r="45" spans="1:26" s="235" customFormat="1" ht="3" customHeight="1" x14ac:dyDescent="0.25">
      <c r="A45"/>
      <c r="B45" s="223"/>
      <c r="C45" s="223"/>
      <c r="D45" s="223"/>
      <c r="E45" s="223"/>
      <c r="F45" s="223"/>
      <c r="G45" s="230"/>
      <c r="H45" s="233"/>
      <c r="I45" s="230"/>
      <c r="J45" s="223"/>
      <c r="K45" s="223"/>
      <c r="L45" s="223"/>
      <c r="M45" s="223"/>
      <c r="N45" s="223"/>
      <c r="O45" s="223"/>
      <c r="P45" s="223"/>
      <c r="Q45" s="223"/>
      <c r="T45" s="223"/>
      <c r="U45" s="637"/>
      <c r="V45" s="234"/>
      <c r="W45"/>
      <c r="X45"/>
      <c r="Y45"/>
      <c r="Z45"/>
    </row>
    <row r="46" spans="1:26" s="242" customFormat="1" ht="27.95" customHeight="1" x14ac:dyDescent="0.25">
      <c r="A46"/>
      <c r="B46" s="3487" t="s">
        <v>2365</v>
      </c>
      <c r="C46" s="3488"/>
      <c r="D46" s="3488"/>
      <c r="E46" s="3488"/>
      <c r="F46" s="3488"/>
      <c r="G46" s="3488"/>
      <c r="H46" s="3488"/>
      <c r="I46" s="3488"/>
      <c r="J46" s="3488"/>
      <c r="K46" s="3488"/>
      <c r="L46" s="3488"/>
      <c r="M46" s="3488"/>
      <c r="N46" s="3488"/>
      <c r="O46" s="3488"/>
      <c r="P46" s="3488"/>
      <c r="Q46" s="3488"/>
      <c r="R46" s="3488"/>
      <c r="S46" s="3489"/>
      <c r="T46" s="241"/>
      <c r="U46" s="640"/>
      <c r="V46" s="1244" t="s">
        <v>2381</v>
      </c>
      <c r="W46"/>
      <c r="X46"/>
      <c r="Y46"/>
      <c r="Z46"/>
    </row>
    <row r="47" spans="1:26" s="242" customFormat="1" ht="27.95" customHeight="1" x14ac:dyDescent="0.25">
      <c r="A47"/>
      <c r="B47" s="3492" t="s">
        <v>660</v>
      </c>
      <c r="C47" s="3492"/>
      <c r="D47" s="3487" t="s">
        <v>2</v>
      </c>
      <c r="E47" s="3488"/>
      <c r="F47" s="3488"/>
      <c r="G47" s="3488"/>
      <c r="H47" s="3488"/>
      <c r="I47" s="3488"/>
      <c r="J47" s="3488"/>
      <c r="K47" s="3488"/>
      <c r="L47" s="3488"/>
      <c r="M47" s="3488"/>
      <c r="N47" s="3488"/>
      <c r="O47" s="3488"/>
      <c r="P47" s="3488"/>
      <c r="Q47" s="3488"/>
      <c r="R47" s="3489"/>
      <c r="S47" s="218" t="s">
        <v>661</v>
      </c>
      <c r="T47" s="241"/>
      <c r="U47" s="640"/>
      <c r="V47" s="243"/>
      <c r="W47"/>
      <c r="X47"/>
      <c r="Y47"/>
      <c r="Z47"/>
    </row>
    <row r="48" spans="1:26" s="242" customFormat="1" ht="27.95" customHeight="1" x14ac:dyDescent="0.25">
      <c r="A48"/>
      <c r="B48" s="206"/>
      <c r="C48" s="214"/>
      <c r="D48" s="3487" t="s">
        <v>2373</v>
      </c>
      <c r="E48" s="3488"/>
      <c r="F48" s="3488"/>
      <c r="G48" s="3488"/>
      <c r="H48" s="3488"/>
      <c r="I48" s="3488"/>
      <c r="J48" s="3488"/>
      <c r="K48" s="3488"/>
      <c r="L48" s="3488"/>
      <c r="M48" s="3488"/>
      <c r="N48" s="3488"/>
      <c r="O48" s="3488"/>
      <c r="P48" s="3488"/>
      <c r="Q48" s="3498" t="s">
        <v>2385</v>
      </c>
      <c r="R48" s="3500"/>
      <c r="S48" s="102"/>
      <c r="T48" s="241"/>
      <c r="U48" s="640"/>
      <c r="V48" s="243"/>
      <c r="W48"/>
      <c r="X48"/>
      <c r="Y48"/>
      <c r="Z48"/>
    </row>
    <row r="49" spans="1:26" s="242" customFormat="1" ht="27.95" customHeight="1" x14ac:dyDescent="0.25">
      <c r="A49"/>
      <c r="B49" s="3"/>
      <c r="C49" s="215"/>
      <c r="D49" s="3487" t="s">
        <v>2374</v>
      </c>
      <c r="E49" s="3488"/>
      <c r="F49" s="3488"/>
      <c r="G49" s="3488"/>
      <c r="H49" s="3488"/>
      <c r="I49" s="3488"/>
      <c r="J49" s="3488"/>
      <c r="K49" s="3488"/>
      <c r="L49" s="3488"/>
      <c r="M49" s="3488"/>
      <c r="N49" s="3489"/>
      <c r="O49" s="3498" t="s">
        <v>2386</v>
      </c>
      <c r="P49" s="3500"/>
      <c r="Q49" s="102"/>
      <c r="R49" s="206"/>
      <c r="S49" s="3"/>
      <c r="T49" s="241"/>
      <c r="U49" s="640"/>
      <c r="V49" s="243"/>
      <c r="W49"/>
      <c r="X49"/>
      <c r="Y49"/>
      <c r="Z49"/>
    </row>
    <row r="50" spans="1:26" s="242" customFormat="1" ht="27.95" customHeight="1" x14ac:dyDescent="0.25">
      <c r="A50"/>
      <c r="B50" s="3"/>
      <c r="C50" s="3"/>
      <c r="D50" s="3490" t="s">
        <v>2375</v>
      </c>
      <c r="E50" s="3557"/>
      <c r="F50" s="3557"/>
      <c r="G50" s="3557"/>
      <c r="H50" s="3557"/>
      <c r="I50" s="3557"/>
      <c r="J50" s="3557"/>
      <c r="K50" s="3557"/>
      <c r="L50" s="3557"/>
      <c r="M50" s="3498" t="s">
        <v>2376</v>
      </c>
      <c r="N50" s="3500"/>
      <c r="O50" s="3"/>
      <c r="P50" s="3"/>
      <c r="Q50" s="3"/>
      <c r="R50" s="3"/>
      <c r="S50" s="3"/>
      <c r="T50" s="241"/>
      <c r="U50" s="640"/>
      <c r="V50" s="243"/>
      <c r="W50"/>
      <c r="X50"/>
      <c r="Y50"/>
      <c r="Z50"/>
    </row>
    <row r="51" spans="1:26" s="242" customFormat="1" ht="27.95" customHeight="1" x14ac:dyDescent="0.25">
      <c r="A51"/>
      <c r="B51" s="240"/>
      <c r="C51" s="240"/>
      <c r="D51" s="3544" t="s">
        <v>1269</v>
      </c>
      <c r="E51" s="3558"/>
      <c r="F51" s="3559"/>
      <c r="G51" s="3487" t="s">
        <v>1268</v>
      </c>
      <c r="H51" s="3488"/>
      <c r="I51" s="3488"/>
      <c r="J51" s="3488"/>
      <c r="K51" s="3488"/>
      <c r="L51" s="3488"/>
      <c r="M51" s="281"/>
      <c r="N51" s="282"/>
      <c r="O51" s="240"/>
      <c r="P51" s="240"/>
      <c r="Q51" s="240"/>
      <c r="R51" s="240"/>
      <c r="S51" s="240"/>
      <c r="T51" s="241"/>
      <c r="U51" s="640"/>
      <c r="V51" s="243"/>
      <c r="W51"/>
      <c r="X51"/>
      <c r="Y51"/>
      <c r="Z51"/>
    </row>
    <row r="52" spans="1:26" s="242" customFormat="1" ht="27.95" customHeight="1" x14ac:dyDescent="0.25">
      <c r="A52"/>
      <c r="B52" s="240"/>
      <c r="C52" s="240"/>
      <c r="D52" s="240"/>
      <c r="E52" s="240"/>
      <c r="F52" s="240"/>
      <c r="G52" s="3487" t="s">
        <v>2396</v>
      </c>
      <c r="H52" s="3488"/>
      <c r="I52" s="3488"/>
      <c r="J52" s="3488"/>
      <c r="K52" s="3488"/>
      <c r="L52" s="3588"/>
      <c r="M52" s="3589"/>
      <c r="N52" s="3589"/>
      <c r="O52" s="240"/>
      <c r="P52" s="240"/>
      <c r="Q52" s="240"/>
      <c r="R52" s="240"/>
      <c r="S52" s="240"/>
      <c r="T52" s="241"/>
      <c r="U52" s="640"/>
      <c r="V52" s="243"/>
      <c r="W52"/>
      <c r="X52"/>
      <c r="Y52"/>
      <c r="Z52"/>
    </row>
    <row r="53" spans="1:26" s="242" customFormat="1" ht="27.95" customHeight="1" x14ac:dyDescent="0.25">
      <c r="A53"/>
      <c r="B53" s="240"/>
      <c r="C53" s="240"/>
      <c r="D53" s="240"/>
      <c r="E53" s="240"/>
      <c r="F53" s="240"/>
      <c r="G53" s="3590" t="s">
        <v>2397</v>
      </c>
      <c r="H53" s="3591"/>
      <c r="I53" s="3591"/>
      <c r="J53" s="3592"/>
      <c r="K53" s="244"/>
      <c r="L53" s="240"/>
      <c r="M53" s="240"/>
      <c r="N53" s="240"/>
      <c r="O53" s="240"/>
      <c r="P53" s="240"/>
      <c r="Q53" s="240"/>
      <c r="R53" s="240"/>
      <c r="S53" s="240"/>
      <c r="T53" s="241"/>
      <c r="U53" s="640"/>
      <c r="V53" s="243"/>
      <c r="W53"/>
      <c r="X53"/>
      <c r="Y53"/>
      <c r="Z53"/>
    </row>
    <row r="54" spans="1:26" s="242" customFormat="1" ht="27.95" customHeight="1" x14ac:dyDescent="0.25">
      <c r="A54"/>
      <c r="B54" s="240"/>
      <c r="C54" s="240"/>
      <c r="D54" s="240"/>
      <c r="E54" s="240"/>
      <c r="F54" s="240"/>
      <c r="G54" s="3487" t="s">
        <v>2398</v>
      </c>
      <c r="H54" s="3488"/>
      <c r="I54" s="3489"/>
      <c r="J54" s="240"/>
      <c r="K54" s="240"/>
      <c r="L54" s="240"/>
      <c r="M54" s="240"/>
      <c r="N54" s="240"/>
      <c r="O54" s="240"/>
      <c r="P54" s="240"/>
      <c r="Q54" s="240"/>
      <c r="R54" s="240"/>
      <c r="S54" s="240"/>
      <c r="T54" s="241"/>
      <c r="U54" s="640"/>
      <c r="V54" s="243"/>
      <c r="W54"/>
      <c r="X54"/>
      <c r="Y54"/>
      <c r="Z54"/>
    </row>
    <row r="55" spans="1:26" s="242" customFormat="1" ht="11.25" customHeight="1" x14ac:dyDescent="0.25">
      <c r="A55"/>
      <c r="S55" s="241"/>
      <c r="T55" s="241"/>
      <c r="U55" s="640"/>
      <c r="V55" s="243"/>
      <c r="W55"/>
      <c r="X55"/>
      <c r="Y55"/>
      <c r="Z55"/>
    </row>
    <row r="57" spans="1:26" s="638" customFormat="1" x14ac:dyDescent="0.25">
      <c r="A57" s="610"/>
      <c r="B57" s="1412"/>
      <c r="C57" s="1412"/>
      <c r="D57" s="1412"/>
      <c r="E57" s="1412"/>
      <c r="F57" s="1412"/>
      <c r="G57" s="1412"/>
      <c r="H57" s="1412"/>
      <c r="I57" s="1412"/>
      <c r="J57" s="1412"/>
      <c r="K57" s="1412"/>
      <c r="L57" s="1412"/>
      <c r="M57" s="1412"/>
      <c r="N57" s="1412"/>
      <c r="O57" s="1412"/>
      <c r="P57" s="1412"/>
      <c r="Q57" s="1412"/>
      <c r="R57" s="1412"/>
      <c r="S57" s="1412"/>
      <c r="T57" s="1412"/>
      <c r="U57" s="1412"/>
      <c r="V57" s="1412"/>
      <c r="W57" s="610"/>
      <c r="X57" s="610"/>
      <c r="Y57" s="610"/>
      <c r="Z57" s="610"/>
    </row>
    <row r="58" spans="1:26" s="637" customFormat="1" x14ac:dyDescent="0.25">
      <c r="A58" s="610"/>
      <c r="V58" s="352"/>
      <c r="W58" s="610"/>
      <c r="X58" s="610"/>
      <c r="Y58" s="610"/>
      <c r="Z58" s="610"/>
    </row>
    <row r="59" spans="1:26" ht="25.5" x14ac:dyDescent="0.25">
      <c r="A59" s="610"/>
      <c r="B59" s="1586" t="s">
        <v>2368</v>
      </c>
      <c r="C59" s="1731"/>
      <c r="D59" s="1731"/>
      <c r="E59" s="1731"/>
      <c r="F59" s="1731"/>
      <c r="G59" s="1731"/>
      <c r="H59" s="1731"/>
      <c r="I59" s="1731"/>
      <c r="J59" s="1731"/>
      <c r="K59" s="1731"/>
      <c r="L59" s="1731"/>
      <c r="M59" s="638"/>
      <c r="N59" s="638"/>
      <c r="O59" s="638"/>
      <c r="P59" s="638"/>
      <c r="Q59" s="638"/>
      <c r="S59" s="638"/>
      <c r="T59" s="638"/>
      <c r="V59" s="1729"/>
      <c r="W59" s="610"/>
      <c r="X59" s="610"/>
      <c r="Y59" s="610"/>
      <c r="Z59" s="610"/>
    </row>
    <row r="60" spans="1:26" s="235" customFormat="1" ht="3" customHeight="1" x14ac:dyDescent="0.25">
      <c r="A60" s="610"/>
      <c r="T60" s="637"/>
      <c r="U60" s="637"/>
      <c r="V60" s="234"/>
      <c r="W60" s="610"/>
      <c r="X60" s="610"/>
      <c r="Y60" s="610"/>
      <c r="Z60" s="610"/>
    </row>
    <row r="61" spans="1:26" s="237" customFormat="1" ht="24" customHeight="1" x14ac:dyDescent="0.25">
      <c r="A61" s="610"/>
      <c r="B61" s="3487" t="s">
        <v>3355</v>
      </c>
      <c r="C61" s="3488"/>
      <c r="D61" s="3488"/>
      <c r="E61" s="3488"/>
      <c r="F61" s="3488"/>
      <c r="G61" s="3488"/>
      <c r="H61" s="3488"/>
      <c r="I61" s="3488"/>
      <c r="J61" s="3488"/>
      <c r="K61" s="3488"/>
      <c r="L61" s="3488"/>
      <c r="M61" s="3488"/>
      <c r="N61" s="3488"/>
      <c r="O61" s="3488"/>
      <c r="P61" s="3488"/>
      <c r="Q61" s="3488"/>
      <c r="R61" s="3488"/>
      <c r="S61" s="3489"/>
      <c r="T61" s="639"/>
      <c r="U61" s="639"/>
      <c r="V61" s="1730">
        <v>1</v>
      </c>
      <c r="W61" s="610"/>
      <c r="X61" s="610"/>
      <c r="Y61" s="610"/>
      <c r="Z61" s="610"/>
    </row>
    <row r="62" spans="1:26" s="637" customFormat="1" x14ac:dyDescent="0.25">
      <c r="A62" s="610"/>
      <c r="V62" s="352"/>
      <c r="W62" s="610"/>
      <c r="X62" s="610"/>
      <c r="Y62" s="610"/>
      <c r="Z62" s="610"/>
    </row>
    <row r="63" spans="1:26" ht="15" customHeight="1" x14ac:dyDescent="0.25">
      <c r="B63" s="1411"/>
      <c r="C63" s="1411"/>
      <c r="D63" s="1411"/>
      <c r="E63" s="1411"/>
      <c r="F63" s="1411"/>
      <c r="G63" s="1411"/>
      <c r="H63" s="1411"/>
      <c r="I63" s="1411"/>
      <c r="J63" s="1411"/>
      <c r="K63" s="1411"/>
      <c r="L63" s="1411"/>
      <c r="M63" s="1411"/>
      <c r="N63" s="1411"/>
      <c r="O63" s="1411"/>
      <c r="P63" s="1411"/>
      <c r="Q63" s="1411"/>
      <c r="R63" s="1411"/>
      <c r="S63" s="1411"/>
      <c r="T63" s="1411"/>
      <c r="U63" s="1411"/>
      <c r="V63" s="1411"/>
    </row>
    <row r="64" spans="1:26" s="227" customFormat="1" x14ac:dyDescent="0.25">
      <c r="A64"/>
      <c r="B64" s="1412"/>
      <c r="C64" s="1412"/>
      <c r="D64" s="1412"/>
      <c r="E64" s="1412"/>
      <c r="F64" s="1412"/>
      <c r="G64" s="1412"/>
      <c r="H64" s="1412"/>
      <c r="I64" s="1412"/>
      <c r="J64" s="1412"/>
      <c r="K64" s="1412"/>
      <c r="L64" s="1412"/>
      <c r="M64" s="1412"/>
      <c r="N64" s="1412"/>
      <c r="O64" s="1412"/>
      <c r="P64" s="1412"/>
      <c r="Q64" s="1412"/>
      <c r="R64" s="1412"/>
      <c r="S64" s="1412"/>
      <c r="T64" s="1412"/>
      <c r="U64" s="1412"/>
      <c r="V64" s="1412"/>
      <c r="W64"/>
      <c r="X64"/>
      <c r="Y64"/>
      <c r="Z64"/>
    </row>
    <row r="65" spans="1:26" s="223" customFormat="1" x14ac:dyDescent="0.25">
      <c r="A65"/>
      <c r="U65" s="637"/>
      <c r="V65" s="352"/>
      <c r="W65"/>
      <c r="X65"/>
      <c r="Y65"/>
      <c r="Z65"/>
    </row>
    <row r="66" spans="1:26" ht="25.5" x14ac:dyDescent="0.25">
      <c r="B66" s="1240" t="s">
        <v>2368</v>
      </c>
      <c r="C66" s="231"/>
      <c r="D66" s="231"/>
      <c r="E66" s="231"/>
      <c r="F66" s="231"/>
      <c r="G66" s="231"/>
      <c r="H66" s="231"/>
      <c r="I66" s="231"/>
      <c r="J66" s="231"/>
      <c r="K66" s="231"/>
      <c r="L66" s="231"/>
      <c r="M66" s="227"/>
      <c r="N66" s="227"/>
      <c r="O66" s="227"/>
      <c r="P66" s="227"/>
      <c r="Q66" s="227"/>
    </row>
    <row r="67" spans="1:26" s="235" customFormat="1" ht="3" customHeight="1" x14ac:dyDescent="0.25">
      <c r="A67"/>
      <c r="T67" s="223"/>
      <c r="U67" s="637"/>
      <c r="V67" s="234"/>
      <c r="W67"/>
      <c r="X67"/>
      <c r="Y67"/>
      <c r="Z67"/>
    </row>
    <row r="68" spans="1:26" s="237" customFormat="1" ht="24" customHeight="1" x14ac:dyDescent="0.25">
      <c r="A68"/>
      <c r="B68" s="3487" t="s">
        <v>1265</v>
      </c>
      <c r="C68" s="3488"/>
      <c r="D68" s="3488"/>
      <c r="E68" s="3488"/>
      <c r="F68" s="3488"/>
      <c r="G68" s="3488"/>
      <c r="H68" s="3488"/>
      <c r="I68" s="3488"/>
      <c r="J68" s="3488"/>
      <c r="K68" s="3488"/>
      <c r="L68" s="3488"/>
      <c r="M68" s="3488"/>
      <c r="N68" s="3488"/>
      <c r="O68" s="3488"/>
      <c r="P68" s="3488"/>
      <c r="Q68" s="3488"/>
      <c r="R68" s="3488"/>
      <c r="S68" s="3489"/>
      <c r="T68" s="236"/>
      <c r="U68" s="639"/>
      <c r="V68" s="80" t="s">
        <v>3057</v>
      </c>
      <c r="W68"/>
      <c r="X68"/>
      <c r="Y68"/>
      <c r="Z68"/>
    </row>
    <row r="69" spans="1:26" s="237" customFormat="1" ht="24" customHeight="1" x14ac:dyDescent="0.25">
      <c r="A69"/>
      <c r="B69" s="3487" t="s">
        <v>1266</v>
      </c>
      <c r="C69" s="3488"/>
      <c r="D69" s="3488"/>
      <c r="E69" s="3488"/>
      <c r="F69" s="3488"/>
      <c r="G69" s="3488"/>
      <c r="H69" s="3488"/>
      <c r="I69" s="3488"/>
      <c r="J69" s="3488"/>
      <c r="K69" s="3488"/>
      <c r="L69" s="3488"/>
      <c r="M69" s="3488"/>
      <c r="N69" s="3488"/>
      <c r="O69" s="3489"/>
      <c r="P69" s="3525" t="s">
        <v>1267</v>
      </c>
      <c r="Q69" s="3583"/>
      <c r="R69" s="3583"/>
      <c r="S69" s="3523"/>
      <c r="T69" s="236"/>
      <c r="U69" s="639"/>
      <c r="V69" s="80"/>
      <c r="W69"/>
      <c r="X69"/>
      <c r="Y69"/>
      <c r="Z69"/>
    </row>
    <row r="70" spans="1:26" s="237" customFormat="1" ht="24" customHeight="1" x14ac:dyDescent="0.25">
      <c r="A70"/>
      <c r="B70" s="3487" t="s">
        <v>1268</v>
      </c>
      <c r="C70" s="3488"/>
      <c r="D70" s="3488"/>
      <c r="E70" s="3489"/>
      <c r="F70" s="3487" t="s">
        <v>1269</v>
      </c>
      <c r="G70" s="3488"/>
      <c r="H70" s="3488"/>
      <c r="I70" s="3488"/>
      <c r="J70" s="3488"/>
      <c r="K70" s="3488"/>
      <c r="L70" s="3488"/>
      <c r="M70" s="3488"/>
      <c r="N70" s="3488"/>
      <c r="O70" s="3489"/>
      <c r="P70" s="3584"/>
      <c r="Q70" s="3585"/>
      <c r="R70" s="3585"/>
      <c r="S70" s="3586"/>
      <c r="T70" s="236"/>
      <c r="U70" s="639"/>
      <c r="V70" s="80"/>
      <c r="W70"/>
      <c r="X70"/>
      <c r="Y70"/>
      <c r="Z70"/>
    </row>
    <row r="71" spans="1:26" s="237" customFormat="1" ht="14.1" customHeight="1" x14ac:dyDescent="0.25">
      <c r="A71"/>
      <c r="B71" s="240"/>
      <c r="C71" s="240"/>
      <c r="D71" s="240"/>
      <c r="E71" s="240"/>
      <c r="F71" s="240"/>
      <c r="G71" s="240"/>
      <c r="H71" s="240"/>
      <c r="I71" s="240"/>
      <c r="J71" s="240"/>
      <c r="K71" s="240"/>
      <c r="L71" s="240"/>
      <c r="M71" s="240"/>
      <c r="N71" s="240"/>
      <c r="O71" s="240"/>
      <c r="P71" s="240"/>
      <c r="Q71" s="240"/>
      <c r="R71" s="240"/>
      <c r="S71" s="240"/>
      <c r="T71" s="236"/>
      <c r="U71" s="639"/>
      <c r="V71" s="80"/>
      <c r="W71"/>
      <c r="X71"/>
      <c r="Y71"/>
      <c r="Z71"/>
    </row>
    <row r="72" spans="1:26" s="237" customFormat="1" ht="24" customHeight="1" x14ac:dyDescent="0.25">
      <c r="A72"/>
      <c r="B72" s="3487" t="s">
        <v>1270</v>
      </c>
      <c r="C72" s="3488"/>
      <c r="D72" s="3488"/>
      <c r="E72" s="3489"/>
      <c r="F72" s="3487" t="s">
        <v>1271</v>
      </c>
      <c r="G72" s="3488"/>
      <c r="H72" s="3488"/>
      <c r="I72" s="3489"/>
      <c r="J72" s="3536" t="s">
        <v>1272</v>
      </c>
      <c r="K72" s="3597"/>
      <c r="L72" s="3597"/>
      <c r="M72" s="3597"/>
      <c r="N72" s="3597"/>
      <c r="O72" s="3598"/>
      <c r="P72" s="246"/>
      <c r="Q72" s="2"/>
      <c r="R72" s="2"/>
      <c r="S72" s="240"/>
      <c r="T72" s="236"/>
      <c r="U72" s="639"/>
      <c r="V72" s="80"/>
      <c r="W72"/>
      <c r="X72"/>
      <c r="Y72"/>
      <c r="Z72"/>
    </row>
    <row r="73" spans="1:26" s="237" customFormat="1" ht="14.1" customHeight="1" x14ac:dyDescent="0.25">
      <c r="A73"/>
      <c r="B73" s="240"/>
      <c r="C73" s="240"/>
      <c r="D73" s="240"/>
      <c r="E73" s="240"/>
      <c r="F73" s="240"/>
      <c r="G73" s="240"/>
      <c r="H73" s="240"/>
      <c r="I73" s="240"/>
      <c r="J73" s="240"/>
      <c r="K73" s="240"/>
      <c r="L73" s="240"/>
      <c r="M73" s="240"/>
      <c r="N73" s="240"/>
      <c r="O73" s="240"/>
      <c r="P73" s="240"/>
      <c r="Q73" s="240"/>
      <c r="R73" s="240"/>
      <c r="S73" s="240"/>
      <c r="T73" s="236"/>
      <c r="U73" s="639"/>
      <c r="V73" s="80"/>
      <c r="W73"/>
      <c r="X73"/>
      <c r="Y73"/>
      <c r="Z73"/>
    </row>
    <row r="74" spans="1:26" s="237" customFormat="1" ht="24" customHeight="1" x14ac:dyDescent="0.25">
      <c r="A74"/>
      <c r="B74" s="3501" t="s">
        <v>1273</v>
      </c>
      <c r="C74" s="3502"/>
      <c r="D74" s="3502"/>
      <c r="E74" s="3502"/>
      <c r="F74" s="3503"/>
      <c r="G74" s="3536" t="s">
        <v>1274</v>
      </c>
      <c r="H74" s="3597"/>
      <c r="I74" s="3598"/>
      <c r="J74" s="240"/>
      <c r="K74" s="240"/>
      <c r="L74" s="240"/>
      <c r="M74" s="240"/>
      <c r="N74" s="240"/>
      <c r="O74" s="240"/>
      <c r="P74" s="240"/>
      <c r="Q74" s="240"/>
      <c r="R74" s="240"/>
      <c r="S74" s="240"/>
      <c r="T74" s="236"/>
      <c r="U74" s="639"/>
      <c r="V74" s="80"/>
      <c r="W74"/>
      <c r="X74"/>
      <c r="Y74"/>
      <c r="Z74"/>
    </row>
    <row r="75" spans="1:26" s="237" customFormat="1" ht="24" customHeight="1" x14ac:dyDescent="0.25">
      <c r="A75"/>
      <c r="B75" s="3504" t="s">
        <v>3065</v>
      </c>
      <c r="C75" s="3505"/>
      <c r="D75" s="3505"/>
      <c r="E75" s="3505"/>
      <c r="F75" s="3505"/>
      <c r="G75" s="3505"/>
      <c r="H75" s="3505"/>
      <c r="I75" s="3506"/>
      <c r="J75" s="240"/>
      <c r="K75" s="240"/>
      <c r="L75" s="240"/>
      <c r="M75" s="240"/>
      <c r="N75" s="1702"/>
      <c r="O75" s="240"/>
      <c r="P75" s="240"/>
      <c r="Q75" s="240"/>
      <c r="R75" s="240"/>
      <c r="S75" s="240"/>
      <c r="T75" s="236"/>
      <c r="U75" s="639"/>
      <c r="V75" s="80"/>
      <c r="W75"/>
      <c r="X75"/>
      <c r="Y75"/>
      <c r="Z75"/>
    </row>
    <row r="76" spans="1:26" s="237" customFormat="1" ht="14.1" customHeight="1" x14ac:dyDescent="0.25">
      <c r="A76"/>
      <c r="B76" s="240"/>
      <c r="C76" s="240"/>
      <c r="D76" s="240"/>
      <c r="E76" s="240"/>
      <c r="F76" s="240"/>
      <c r="G76" s="240"/>
      <c r="H76" s="240"/>
      <c r="I76" s="240"/>
      <c r="J76" s="240"/>
      <c r="K76" s="240"/>
      <c r="L76" s="240"/>
      <c r="M76" s="240"/>
      <c r="N76" s="240"/>
      <c r="O76" s="240"/>
      <c r="P76" s="240"/>
      <c r="Q76" s="240"/>
      <c r="S76" s="236"/>
      <c r="T76" s="236"/>
      <c r="U76" s="639"/>
      <c r="V76" s="80"/>
      <c r="W76"/>
      <c r="X76"/>
      <c r="Y76"/>
      <c r="Z76"/>
    </row>
    <row r="77" spans="1:26" x14ac:dyDescent="0.25">
      <c r="B77" s="1411"/>
      <c r="C77" s="1411"/>
      <c r="D77" s="1411"/>
      <c r="E77" s="1411"/>
      <c r="F77" s="1411"/>
      <c r="G77" s="1411"/>
      <c r="H77" s="1411"/>
      <c r="I77" s="1411"/>
      <c r="J77" s="1411"/>
      <c r="K77" s="1411"/>
      <c r="L77" s="1411"/>
      <c r="M77" s="1411"/>
      <c r="N77" s="1411"/>
      <c r="O77" s="1411"/>
      <c r="P77" s="1411"/>
      <c r="Q77" s="1411"/>
      <c r="R77" s="1411"/>
      <c r="S77" s="1411"/>
      <c r="T77" s="1411"/>
      <c r="U77" s="1411"/>
      <c r="V77" s="1411"/>
    </row>
    <row r="78" spans="1:26" s="227" customFormat="1" x14ac:dyDescent="0.25">
      <c r="A78"/>
      <c r="B78" s="1412"/>
      <c r="C78" s="1412"/>
      <c r="D78" s="1412"/>
      <c r="E78" s="1412"/>
      <c r="F78" s="1412"/>
      <c r="G78" s="1412"/>
      <c r="H78" s="1412"/>
      <c r="I78" s="1412"/>
      <c r="J78" s="1412"/>
      <c r="K78" s="1412"/>
      <c r="L78" s="1412"/>
      <c r="M78" s="1412"/>
      <c r="N78" s="1412"/>
      <c r="O78" s="1412"/>
      <c r="P78" s="1412"/>
      <c r="Q78" s="1412"/>
      <c r="R78" s="1412"/>
      <c r="S78" s="1412"/>
      <c r="T78" s="1412"/>
      <c r="U78" s="1412"/>
      <c r="V78" s="1412"/>
      <c r="W78"/>
      <c r="X78"/>
      <c r="Y78"/>
      <c r="Z78"/>
    </row>
    <row r="79" spans="1:26" s="223" customFormat="1" x14ac:dyDescent="0.25">
      <c r="A79"/>
      <c r="U79" s="637"/>
      <c r="V79" s="352"/>
      <c r="W79"/>
      <c r="X79"/>
      <c r="Y79"/>
      <c r="Z79"/>
    </row>
    <row r="80" spans="1:26" s="227" customFormat="1" ht="25.5" x14ac:dyDescent="0.25">
      <c r="A80"/>
      <c r="B80" s="1242" t="s">
        <v>2368</v>
      </c>
      <c r="U80" s="638"/>
      <c r="V80" s="226"/>
      <c r="W80"/>
      <c r="X80"/>
      <c r="Y80"/>
      <c r="Z80"/>
    </row>
    <row r="81" spans="1:26" s="235" customFormat="1" ht="3" customHeight="1" x14ac:dyDescent="0.25">
      <c r="A81"/>
      <c r="B81" s="223"/>
      <c r="C81" s="223"/>
      <c r="D81" s="223"/>
      <c r="E81" s="223"/>
      <c r="F81" s="223"/>
      <c r="G81" s="230"/>
      <c r="H81" s="233"/>
      <c r="I81" s="230"/>
      <c r="J81" s="223"/>
      <c r="K81" s="223"/>
      <c r="L81" s="223"/>
      <c r="M81" s="223"/>
      <c r="N81" s="223"/>
      <c r="O81" s="223"/>
      <c r="P81" s="223"/>
      <c r="Q81" s="223"/>
      <c r="R81" s="223"/>
      <c r="S81" s="223"/>
      <c r="T81" s="223"/>
      <c r="U81" s="637"/>
      <c r="V81" s="234"/>
      <c r="W81"/>
      <c r="X81"/>
      <c r="Y81"/>
      <c r="Z81"/>
    </row>
    <row r="82" spans="1:26" s="237" customFormat="1" ht="27" customHeight="1" x14ac:dyDescent="0.25">
      <c r="A82"/>
      <c r="B82" s="3487" t="s">
        <v>2390</v>
      </c>
      <c r="C82" s="3488"/>
      <c r="D82" s="3488"/>
      <c r="E82" s="3488"/>
      <c r="F82" s="3488"/>
      <c r="G82" s="3488"/>
      <c r="H82" s="3488"/>
      <c r="I82" s="3488"/>
      <c r="J82" s="3488"/>
      <c r="K82" s="3488"/>
      <c r="L82" s="3488"/>
      <c r="M82" s="3488"/>
      <c r="N82" s="3488"/>
      <c r="O82" s="3488"/>
      <c r="P82" s="3488"/>
      <c r="Q82" s="3488"/>
      <c r="R82" s="3488"/>
      <c r="S82" s="3489"/>
      <c r="T82" s="236"/>
      <c r="U82" s="639"/>
      <c r="V82" s="80" t="s">
        <v>3058</v>
      </c>
      <c r="W82"/>
      <c r="X82"/>
      <c r="Y82"/>
      <c r="Z82"/>
    </row>
    <row r="83" spans="1:26" s="237" customFormat="1" ht="24.75" customHeight="1" x14ac:dyDescent="0.25">
      <c r="A83"/>
      <c r="B83" s="3498" t="s">
        <v>662</v>
      </c>
      <c r="C83" s="3500"/>
      <c r="D83" s="3490" t="s">
        <v>2391</v>
      </c>
      <c r="E83" s="3490"/>
      <c r="F83" s="3490"/>
      <c r="G83" s="3490"/>
      <c r="H83" s="3490"/>
      <c r="I83" s="3490"/>
      <c r="J83" s="3490"/>
      <c r="K83" s="3490"/>
      <c r="L83" s="3490"/>
      <c r="M83" s="3490"/>
      <c r="N83" s="3490"/>
      <c r="O83" s="3490"/>
      <c r="P83" s="3490"/>
      <c r="Q83" s="3490"/>
      <c r="R83" s="3490"/>
      <c r="S83" s="218" t="s">
        <v>661</v>
      </c>
      <c r="T83" s="236"/>
      <c r="U83" s="639"/>
      <c r="V83" s="80"/>
      <c r="W83"/>
      <c r="X83"/>
      <c r="Y83"/>
      <c r="Z83"/>
    </row>
    <row r="84" spans="1:26" s="237" customFormat="1" ht="21.75" customHeight="1" x14ac:dyDescent="0.25">
      <c r="A84"/>
      <c r="B84" s="206"/>
      <c r="C84" s="214"/>
      <c r="D84" s="3490" t="s">
        <v>2392</v>
      </c>
      <c r="E84" s="3490"/>
      <c r="F84" s="3490"/>
      <c r="G84" s="3490"/>
      <c r="H84" s="3490"/>
      <c r="I84" s="3490"/>
      <c r="J84" s="3490"/>
      <c r="K84" s="3490"/>
      <c r="L84" s="3490"/>
      <c r="M84" s="3490"/>
      <c r="N84" s="3490"/>
      <c r="O84" s="3490"/>
      <c r="P84" s="3498" t="s">
        <v>2372</v>
      </c>
      <c r="Q84" s="3499"/>
      <c r="R84" s="3500"/>
      <c r="S84" s="102"/>
      <c r="T84" s="236"/>
      <c r="U84" s="639"/>
      <c r="V84" s="80"/>
      <c r="W84"/>
      <c r="X84"/>
      <c r="Y84"/>
      <c r="Z84"/>
    </row>
    <row r="85" spans="1:26" s="237" customFormat="1" ht="24.75" customHeight="1" x14ac:dyDescent="0.25">
      <c r="A85"/>
      <c r="B85" s="3"/>
      <c r="C85" s="215"/>
      <c r="D85" s="3487" t="s">
        <v>2374</v>
      </c>
      <c r="E85" s="3488"/>
      <c r="F85" s="3488"/>
      <c r="G85" s="3488"/>
      <c r="H85" s="3488"/>
      <c r="I85" s="3488"/>
      <c r="J85" s="3488"/>
      <c r="K85" s="3488"/>
      <c r="L85" s="3488"/>
      <c r="M85" s="3489"/>
      <c r="N85" s="3498" t="s">
        <v>2386</v>
      </c>
      <c r="O85" s="3500"/>
      <c r="P85" s="102"/>
      <c r="Q85" s="206"/>
      <c r="R85" s="206"/>
      <c r="S85" s="3"/>
      <c r="T85" s="236"/>
      <c r="U85" s="639"/>
      <c r="V85" s="80"/>
      <c r="W85"/>
      <c r="X85"/>
      <c r="Y85"/>
      <c r="Z85"/>
    </row>
    <row r="86" spans="1:26" s="237" customFormat="1" ht="26.25" customHeight="1" x14ac:dyDescent="0.25">
      <c r="A86"/>
      <c r="B86" s="3"/>
      <c r="C86" s="3"/>
      <c r="D86" s="3498" t="s">
        <v>2393</v>
      </c>
      <c r="E86" s="3499"/>
      <c r="F86" s="3499"/>
      <c r="G86" s="3499"/>
      <c r="H86" s="3499"/>
      <c r="I86" s="3499"/>
      <c r="J86" s="3500"/>
      <c r="K86" s="3487" t="s">
        <v>2394</v>
      </c>
      <c r="L86" s="3552"/>
      <c r="M86" s="3553"/>
      <c r="N86" s="3"/>
      <c r="O86" s="3"/>
      <c r="P86" s="3"/>
      <c r="Q86" s="3"/>
      <c r="R86" s="3"/>
      <c r="S86" s="3"/>
      <c r="T86" s="236"/>
      <c r="U86" s="639"/>
      <c r="V86" s="80"/>
      <c r="W86"/>
      <c r="X86"/>
      <c r="Y86"/>
      <c r="Z86"/>
    </row>
    <row r="87" spans="1:26" s="237" customFormat="1" ht="14.1" customHeight="1" x14ac:dyDescent="0.25">
      <c r="A87"/>
      <c r="B87" s="240"/>
      <c r="C87" s="240"/>
      <c r="D87" s="240"/>
      <c r="E87" s="240"/>
      <c r="F87" s="240"/>
      <c r="G87" s="240"/>
      <c r="H87" s="240"/>
      <c r="I87" s="240"/>
      <c r="J87" s="240"/>
      <c r="K87" s="240"/>
      <c r="L87" s="240"/>
      <c r="M87" s="240"/>
      <c r="N87" s="240"/>
      <c r="O87" s="240"/>
      <c r="P87" s="245"/>
      <c r="Q87" s="245"/>
      <c r="R87" s="245"/>
      <c r="S87" s="245"/>
      <c r="T87" s="236"/>
      <c r="U87" s="639"/>
      <c r="V87" s="80"/>
      <c r="W87"/>
      <c r="X87"/>
      <c r="Y87"/>
      <c r="Z87"/>
    </row>
    <row r="88" spans="1:26" s="237" customFormat="1" ht="27" customHeight="1" x14ac:dyDescent="0.25">
      <c r="A88"/>
      <c r="B88" s="240"/>
      <c r="C88" s="240"/>
      <c r="D88" s="240"/>
      <c r="E88" s="240"/>
      <c r="F88" s="240"/>
      <c r="G88" s="240"/>
      <c r="H88" s="240"/>
      <c r="I88" s="240"/>
      <c r="J88" s="240"/>
      <c r="K88" s="3501" t="s">
        <v>2395</v>
      </c>
      <c r="L88" s="3587"/>
      <c r="M88" s="247"/>
      <c r="N88" s="240"/>
      <c r="O88" s="240"/>
      <c r="P88" s="245"/>
      <c r="Q88" s="245"/>
      <c r="R88" s="3"/>
      <c r="S88" s="3"/>
      <c r="T88" s="236"/>
      <c r="U88" s="639"/>
      <c r="V88" s="80"/>
      <c r="W88"/>
      <c r="X88"/>
      <c r="Y88"/>
      <c r="Z88"/>
    </row>
    <row r="89" spans="1:26" s="237" customFormat="1" ht="24" customHeight="1" x14ac:dyDescent="0.25">
      <c r="A89"/>
      <c r="B89" s="240"/>
      <c r="C89" s="240"/>
      <c r="D89" s="240"/>
      <c r="E89" s="240"/>
      <c r="F89" s="240"/>
      <c r="G89" s="240"/>
      <c r="H89" s="240"/>
      <c r="I89" s="240"/>
      <c r="J89" s="240"/>
      <c r="K89" s="3526" t="s">
        <v>3066</v>
      </c>
      <c r="L89" s="3581"/>
      <c r="M89" s="3581"/>
      <c r="N89" s="12"/>
      <c r="O89" s="240"/>
      <c r="P89" s="245"/>
      <c r="Q89" s="245"/>
      <c r="R89" s="245"/>
      <c r="S89" s="245"/>
      <c r="T89" s="236"/>
      <c r="U89" s="639"/>
      <c r="V89" s="80"/>
      <c r="W89"/>
      <c r="X89"/>
      <c r="Y89"/>
      <c r="Z89"/>
    </row>
    <row r="90" spans="1:26" s="238" customFormat="1" x14ac:dyDescent="0.25">
      <c r="A90"/>
      <c r="B90" s="1411"/>
      <c r="C90" s="1411"/>
      <c r="D90" s="1411"/>
      <c r="E90" s="1411"/>
      <c r="F90" s="1411"/>
      <c r="G90" s="1411"/>
      <c r="H90" s="1411"/>
      <c r="I90" s="1411"/>
      <c r="J90" s="1411"/>
      <c r="K90" s="1411"/>
      <c r="L90" s="1411"/>
      <c r="M90" s="1411"/>
      <c r="N90" s="1411"/>
      <c r="O90" s="1411"/>
      <c r="P90" s="1411"/>
      <c r="Q90" s="1411"/>
      <c r="R90" s="1411"/>
      <c r="S90" s="1411"/>
      <c r="T90" s="1411"/>
      <c r="U90" s="1411"/>
      <c r="V90" s="1411"/>
      <c r="W90"/>
      <c r="X90"/>
      <c r="Y90"/>
      <c r="Z90"/>
    </row>
    <row r="91" spans="1:26" s="223" customFormat="1" x14ac:dyDescent="0.25">
      <c r="A91"/>
      <c r="B91" s="1412"/>
      <c r="C91" s="1412"/>
      <c r="D91" s="1412"/>
      <c r="E91" s="1412"/>
      <c r="F91" s="1412"/>
      <c r="G91" s="1412"/>
      <c r="H91" s="1412"/>
      <c r="I91" s="1412"/>
      <c r="J91" s="1412"/>
      <c r="K91" s="1412"/>
      <c r="L91" s="1412"/>
      <c r="M91" s="1412"/>
      <c r="N91" s="1412"/>
      <c r="O91" s="1412"/>
      <c r="P91" s="1412"/>
      <c r="Q91" s="1412"/>
      <c r="R91" s="1412"/>
      <c r="S91" s="1412"/>
      <c r="T91" s="1412"/>
      <c r="U91" s="1412"/>
      <c r="V91" s="1412"/>
      <c r="W91"/>
      <c r="X91"/>
      <c r="Y91"/>
      <c r="Z91"/>
    </row>
    <row r="92" spans="1:26" ht="25.5" x14ac:dyDescent="0.25">
      <c r="B92" s="1240" t="s">
        <v>2368</v>
      </c>
      <c r="C92" s="231"/>
      <c r="D92" s="231"/>
      <c r="E92" s="231"/>
      <c r="F92" s="231"/>
      <c r="G92" s="231"/>
      <c r="H92" s="231"/>
      <c r="I92" s="231"/>
      <c r="J92" s="231"/>
      <c r="K92" s="231"/>
      <c r="L92" s="231"/>
      <c r="M92" s="227"/>
      <c r="N92" s="227"/>
      <c r="O92" s="227"/>
      <c r="P92" s="227"/>
      <c r="Q92" s="227"/>
    </row>
    <row r="93" spans="1:26" s="235" customFormat="1" ht="3" customHeight="1" x14ac:dyDescent="0.25">
      <c r="A93"/>
      <c r="B93" s="223"/>
      <c r="C93" s="223"/>
      <c r="D93" s="223"/>
      <c r="E93" s="223"/>
      <c r="F93" s="223"/>
      <c r="G93" s="230"/>
      <c r="H93" s="233"/>
      <c r="I93" s="230"/>
      <c r="J93" s="223"/>
      <c r="K93" s="223"/>
      <c r="L93" s="223"/>
      <c r="M93" s="223"/>
      <c r="N93" s="223"/>
      <c r="O93" s="223"/>
      <c r="P93" s="223"/>
      <c r="Q93" s="223"/>
      <c r="T93" s="223"/>
      <c r="U93" s="637"/>
      <c r="V93" s="234"/>
      <c r="W93"/>
      <c r="X93"/>
      <c r="Y93"/>
      <c r="Z93"/>
    </row>
    <row r="94" spans="1:26" s="237" customFormat="1" ht="27" customHeight="1" x14ac:dyDescent="0.25">
      <c r="A94"/>
      <c r="B94" s="3490" t="s">
        <v>2399</v>
      </c>
      <c r="C94" s="3490"/>
      <c r="D94" s="3490"/>
      <c r="E94" s="3490"/>
      <c r="F94" s="3490"/>
      <c r="G94" s="3490"/>
      <c r="H94" s="3490"/>
      <c r="I94" s="3490"/>
      <c r="J94" s="3490"/>
      <c r="K94" s="3490"/>
      <c r="L94" s="3490"/>
      <c r="M94" s="3490"/>
      <c r="N94" s="3490"/>
      <c r="O94" s="3490"/>
      <c r="P94" s="3490"/>
      <c r="Q94" s="3490"/>
      <c r="R94" s="3490"/>
      <c r="S94" s="3490"/>
      <c r="T94" s="236"/>
      <c r="U94" s="639"/>
      <c r="V94" s="80">
        <v>3</v>
      </c>
      <c r="W94"/>
      <c r="X94"/>
      <c r="Y94"/>
      <c r="Z94"/>
    </row>
    <row r="95" spans="1:26" s="237" customFormat="1" ht="26.25" customHeight="1" x14ac:dyDescent="0.25">
      <c r="A95"/>
      <c r="B95" s="3490" t="s">
        <v>2400</v>
      </c>
      <c r="C95" s="3490"/>
      <c r="D95" s="3490"/>
      <c r="E95" s="3490"/>
      <c r="F95" s="3490"/>
      <c r="G95" s="3490"/>
      <c r="H95" s="3490"/>
      <c r="I95" s="3490"/>
      <c r="J95" s="3490"/>
      <c r="K95" s="3490"/>
      <c r="L95" s="3490" t="s">
        <v>2401</v>
      </c>
      <c r="M95" s="3490"/>
      <c r="N95" s="3490"/>
      <c r="O95" s="3490"/>
      <c r="P95" s="3486" t="s">
        <v>2402</v>
      </c>
      <c r="Q95" s="3486"/>
      <c r="R95" s="3486"/>
      <c r="S95" s="3486"/>
      <c r="T95" s="236"/>
      <c r="U95" s="639"/>
      <c r="V95" s="80"/>
      <c r="W95"/>
      <c r="X95"/>
      <c r="Y95"/>
      <c r="Z95"/>
    </row>
    <row r="96" spans="1:26" s="237" customFormat="1" ht="14.1" customHeight="1" x14ac:dyDescent="0.25">
      <c r="A96"/>
      <c r="B96" s="240"/>
      <c r="C96" s="240"/>
      <c r="D96" s="240"/>
      <c r="E96" s="240"/>
      <c r="F96" s="240"/>
      <c r="G96" s="240"/>
      <c r="H96" s="240"/>
      <c r="I96" s="240"/>
      <c r="J96" s="240"/>
      <c r="K96" s="240"/>
      <c r="L96" s="240"/>
      <c r="M96" s="240"/>
      <c r="N96" s="240"/>
      <c r="O96" s="240"/>
      <c r="P96" s="240"/>
      <c r="Q96" s="240"/>
      <c r="R96" s="240"/>
      <c r="S96" s="240"/>
      <c r="T96" s="236"/>
      <c r="U96" s="639"/>
      <c r="V96" s="80"/>
      <c r="W96"/>
      <c r="X96"/>
      <c r="Y96"/>
      <c r="Z96"/>
    </row>
    <row r="97" spans="1:26" s="237" customFormat="1" ht="27.75" customHeight="1" x14ac:dyDescent="0.25">
      <c r="A97"/>
      <c r="B97" s="3532" t="s">
        <v>2403</v>
      </c>
      <c r="C97" s="3532"/>
      <c r="D97" s="3532"/>
      <c r="E97" s="3532"/>
      <c r="F97" s="3532"/>
      <c r="G97" s="3532"/>
      <c r="H97" s="3532"/>
      <c r="I97" s="3532"/>
      <c r="J97" s="3532"/>
      <c r="K97" s="3532"/>
      <c r="L97" s="3532"/>
      <c r="M97" s="3532"/>
      <c r="N97" s="3486" t="s">
        <v>1274</v>
      </c>
      <c r="O97" s="3486"/>
      <c r="P97" s="3"/>
      <c r="Q97" s="3"/>
      <c r="R97" s="3"/>
      <c r="S97" s="3"/>
      <c r="T97" s="236"/>
      <c r="U97" s="639"/>
      <c r="V97" s="80"/>
      <c r="W97"/>
      <c r="X97"/>
      <c r="Y97"/>
      <c r="Z97"/>
    </row>
    <row r="98" spans="1:26" s="237" customFormat="1" ht="27" customHeight="1" x14ac:dyDescent="0.25">
      <c r="A98"/>
      <c r="B98" s="3504" t="s">
        <v>2404</v>
      </c>
      <c r="C98" s="3505"/>
      <c r="D98" s="3505"/>
      <c r="E98" s="3505"/>
      <c r="F98" s="3505"/>
      <c r="G98" s="3505"/>
      <c r="H98" s="3505"/>
      <c r="I98" s="3505"/>
      <c r="J98" s="3505"/>
      <c r="K98" s="3505"/>
      <c r="L98" s="3505"/>
      <c r="M98" s="3505"/>
      <c r="N98" s="3505"/>
      <c r="O98" s="3506"/>
      <c r="P98" s="240"/>
      <c r="Q98" s="240"/>
      <c r="R98" s="240"/>
      <c r="S98" s="240"/>
      <c r="T98" s="236"/>
      <c r="U98" s="639"/>
      <c r="V98" s="80"/>
      <c r="W98"/>
      <c r="X98"/>
      <c r="Y98"/>
      <c r="Z98"/>
    </row>
    <row r="100" spans="1:26" s="227" customFormat="1" x14ac:dyDescent="0.25">
      <c r="A100"/>
      <c r="B100" s="1411"/>
      <c r="C100" s="1411"/>
      <c r="D100" s="1411"/>
      <c r="E100" s="1411"/>
      <c r="F100" s="1411"/>
      <c r="G100" s="1411"/>
      <c r="H100" s="1411"/>
      <c r="I100" s="1411"/>
      <c r="J100" s="1411"/>
      <c r="K100" s="1411"/>
      <c r="L100" s="1411"/>
      <c r="M100" s="1411"/>
      <c r="N100" s="1411"/>
      <c r="O100" s="1411"/>
      <c r="P100" s="1411"/>
      <c r="Q100" s="1411"/>
      <c r="R100" s="1411"/>
      <c r="S100" s="1411"/>
      <c r="T100" s="1411"/>
      <c r="U100" s="1411"/>
      <c r="V100" s="1411"/>
      <c r="W100"/>
      <c r="X100"/>
      <c r="Y100"/>
      <c r="Z100"/>
    </row>
    <row r="101" spans="1:26" s="223" customFormat="1" x14ac:dyDescent="0.25">
      <c r="A101"/>
      <c r="B101" s="1412"/>
      <c r="C101" s="1412"/>
      <c r="D101" s="1412"/>
      <c r="E101" s="1412"/>
      <c r="F101" s="1412"/>
      <c r="G101" s="1412"/>
      <c r="H101" s="1412"/>
      <c r="I101" s="1412"/>
      <c r="J101" s="1412"/>
      <c r="K101" s="1412"/>
      <c r="L101" s="1412"/>
      <c r="M101" s="1412"/>
      <c r="N101" s="1412"/>
      <c r="O101" s="1412"/>
      <c r="P101" s="1412"/>
      <c r="Q101" s="1412"/>
      <c r="R101" s="1412"/>
      <c r="S101" s="1412"/>
      <c r="T101" s="1412"/>
      <c r="U101" s="1412"/>
      <c r="V101" s="1412"/>
      <c r="W101"/>
      <c r="X101"/>
      <c r="Y101"/>
      <c r="Z101"/>
    </row>
    <row r="102" spans="1:26" ht="25.5" x14ac:dyDescent="0.25">
      <c r="B102" s="1240" t="s">
        <v>2368</v>
      </c>
      <c r="C102" s="231"/>
      <c r="D102" s="231"/>
      <c r="E102" s="231"/>
      <c r="F102" s="231"/>
      <c r="G102" s="231"/>
      <c r="H102" s="231"/>
      <c r="I102" s="231"/>
      <c r="J102" s="231"/>
      <c r="K102" s="231"/>
      <c r="L102" s="231"/>
      <c r="M102" s="227"/>
      <c r="N102" s="227"/>
      <c r="O102" s="227"/>
      <c r="P102" s="227"/>
      <c r="Q102" s="227"/>
    </row>
    <row r="103" spans="1:26" s="235" customFormat="1" ht="3" customHeight="1" x14ac:dyDescent="0.25">
      <c r="A103"/>
      <c r="B103" s="223"/>
      <c r="C103" s="223"/>
      <c r="D103" s="223"/>
      <c r="E103" s="223"/>
      <c r="F103" s="223"/>
      <c r="G103" s="230"/>
      <c r="H103" s="233"/>
      <c r="I103" s="230"/>
      <c r="J103" s="223"/>
      <c r="K103" s="223"/>
      <c r="L103" s="223"/>
      <c r="M103" s="223"/>
      <c r="N103" s="223"/>
      <c r="O103" s="223"/>
      <c r="P103" s="223"/>
      <c r="Q103" s="223"/>
      <c r="T103" s="223"/>
      <c r="U103" s="637"/>
      <c r="V103" s="234"/>
      <c r="W103"/>
      <c r="X103"/>
      <c r="Y103"/>
      <c r="Z103"/>
    </row>
    <row r="104" spans="1:26" s="237" customFormat="1" ht="29.25" customHeight="1" x14ac:dyDescent="0.25">
      <c r="A104"/>
      <c r="B104" s="3490" t="s">
        <v>3354</v>
      </c>
      <c r="C104" s="3490"/>
      <c r="D104" s="3490"/>
      <c r="E104" s="3490"/>
      <c r="F104" s="3490"/>
      <c r="G104" s="3490"/>
      <c r="H104" s="3490"/>
      <c r="I104" s="3490"/>
      <c r="J104" s="3490"/>
      <c r="K104" s="3490"/>
      <c r="L104" s="3490"/>
      <c r="M104" s="3490"/>
      <c r="N104" s="3490"/>
      <c r="O104" s="3490"/>
      <c r="P104" s="3490"/>
      <c r="Q104" s="3490"/>
      <c r="R104" s="3490"/>
      <c r="S104" s="3490"/>
      <c r="T104" s="236"/>
      <c r="U104" s="639"/>
      <c r="V104" s="80" t="s">
        <v>3080</v>
      </c>
      <c r="W104"/>
      <c r="X104"/>
      <c r="Y104"/>
      <c r="Z104"/>
    </row>
    <row r="105" spans="1:26" s="237" customFormat="1" ht="14.1" customHeight="1" x14ac:dyDescent="0.25">
      <c r="A105"/>
      <c r="B105" s="240"/>
      <c r="C105" s="240"/>
      <c r="D105" s="240"/>
      <c r="E105" s="240"/>
      <c r="F105" s="240"/>
      <c r="G105" s="240"/>
      <c r="H105" s="240"/>
      <c r="I105" s="240"/>
      <c r="J105" s="240"/>
      <c r="K105" s="240"/>
      <c r="L105" s="240"/>
      <c r="M105" s="240"/>
      <c r="N105" s="240"/>
      <c r="O105" s="240"/>
      <c r="P105" s="240"/>
      <c r="Q105" s="240"/>
      <c r="R105" s="240"/>
      <c r="S105" s="249"/>
      <c r="T105" s="236"/>
      <c r="U105" s="639"/>
      <c r="V105" s="80"/>
      <c r="W105"/>
      <c r="X105"/>
      <c r="Y105"/>
      <c r="Z105"/>
    </row>
    <row r="106" spans="1:26" s="237" customFormat="1" ht="24" customHeight="1" x14ac:dyDescent="0.25">
      <c r="A106"/>
      <c r="B106" s="3582" t="s">
        <v>2405</v>
      </c>
      <c r="C106" s="3582"/>
      <c r="D106" s="3582"/>
      <c r="E106" s="3582"/>
      <c r="F106" s="3582"/>
      <c r="G106" s="3582"/>
      <c r="H106" s="3582"/>
      <c r="I106" s="3582"/>
      <c r="J106" s="3582"/>
      <c r="K106" s="3582"/>
      <c r="L106" s="3582"/>
      <c r="M106" s="246"/>
      <c r="N106" s="2"/>
      <c r="O106" s="2"/>
      <c r="P106" s="3"/>
      <c r="Q106" s="3"/>
      <c r="R106" s="3"/>
      <c r="S106" s="216"/>
      <c r="T106" s="236"/>
      <c r="U106" s="639"/>
      <c r="V106" s="80"/>
      <c r="W106"/>
      <c r="X106"/>
      <c r="Y106"/>
      <c r="Z106"/>
    </row>
    <row r="107" spans="1:26" s="242" customFormat="1" ht="24" customHeight="1" x14ac:dyDescent="0.25">
      <c r="A107"/>
      <c r="B107" s="3504" t="s">
        <v>3356</v>
      </c>
      <c r="C107" s="3505"/>
      <c r="D107" s="3505"/>
      <c r="E107" s="3505"/>
      <c r="F107" s="3505"/>
      <c r="G107" s="3505"/>
      <c r="H107" s="3505"/>
      <c r="I107" s="3505"/>
      <c r="J107" s="3505"/>
      <c r="K107" s="3505"/>
      <c r="L107" s="3505"/>
      <c r="M107" s="3505"/>
      <c r="N107" s="3505"/>
      <c r="O107" s="3505"/>
      <c r="P107" s="3505"/>
      <c r="Q107" s="3505"/>
      <c r="R107" s="3505"/>
      <c r="S107" s="3506"/>
      <c r="T107" s="241"/>
      <c r="U107" s="640"/>
      <c r="V107" s="243"/>
      <c r="W107"/>
      <c r="X107"/>
      <c r="Y107"/>
      <c r="Z107"/>
    </row>
    <row r="109" spans="1:26" x14ac:dyDescent="0.25">
      <c r="B109" s="1411"/>
      <c r="C109" s="1411"/>
      <c r="D109" s="1411"/>
      <c r="E109" s="1411"/>
      <c r="F109" s="1411"/>
      <c r="G109" s="1411"/>
      <c r="H109" s="1411"/>
      <c r="I109" s="1411"/>
      <c r="J109" s="1411"/>
      <c r="K109" s="1411"/>
      <c r="L109" s="1411"/>
      <c r="M109" s="1411"/>
      <c r="N109" s="1411"/>
      <c r="O109" s="1411"/>
      <c r="P109" s="1411"/>
      <c r="Q109" s="1411"/>
      <c r="R109" s="1411"/>
      <c r="S109" s="1411"/>
      <c r="T109" s="1411"/>
      <c r="U109" s="1411"/>
      <c r="V109" s="1411"/>
    </row>
    <row r="110" spans="1:26" s="637" customFormat="1" x14ac:dyDescent="0.25">
      <c r="A110" s="610"/>
      <c r="B110" s="1412"/>
      <c r="C110" s="1412"/>
      <c r="D110" s="1412"/>
      <c r="E110" s="1412"/>
      <c r="F110" s="1412"/>
      <c r="G110" s="1412"/>
      <c r="H110" s="1412"/>
      <c r="I110" s="1412"/>
      <c r="J110" s="1412"/>
      <c r="K110" s="1412"/>
      <c r="L110" s="1412"/>
      <c r="M110" s="1412"/>
      <c r="N110" s="1412"/>
      <c r="O110" s="1412"/>
      <c r="P110" s="1412"/>
      <c r="Q110" s="1412"/>
      <c r="R110" s="1412"/>
      <c r="S110" s="1412"/>
      <c r="T110" s="1412"/>
      <c r="U110" s="1412"/>
      <c r="V110" s="1412"/>
      <c r="W110" s="610"/>
      <c r="X110" s="610"/>
      <c r="Y110" s="610"/>
      <c r="Z110" s="610"/>
    </row>
    <row r="111" spans="1:26" ht="25.5" x14ac:dyDescent="0.25">
      <c r="A111" s="610"/>
      <c r="B111" s="1586" t="s">
        <v>2368</v>
      </c>
      <c r="C111" s="1691"/>
      <c r="D111" s="1691"/>
      <c r="E111" s="1691"/>
      <c r="F111" s="1691"/>
      <c r="G111" s="1691"/>
      <c r="H111" s="1691"/>
      <c r="I111" s="1691"/>
      <c r="J111" s="1691"/>
      <c r="K111" s="1691"/>
      <c r="L111" s="1691"/>
      <c r="M111" s="638"/>
      <c r="N111" s="638"/>
      <c r="O111" s="638"/>
      <c r="P111" s="638"/>
      <c r="Q111" s="638"/>
      <c r="S111" s="638"/>
      <c r="T111" s="638"/>
      <c r="V111" s="1689"/>
      <c r="W111" s="610"/>
      <c r="X111" s="610"/>
      <c r="Y111" s="610"/>
      <c r="Z111" s="610"/>
    </row>
    <row r="112" spans="1:26" s="235" customFormat="1" ht="3" customHeight="1" x14ac:dyDescent="0.25">
      <c r="A112" s="610"/>
      <c r="B112" s="637"/>
      <c r="C112" s="637"/>
      <c r="D112" s="637"/>
      <c r="E112" s="637"/>
      <c r="F112" s="637"/>
      <c r="G112" s="230"/>
      <c r="H112" s="233"/>
      <c r="I112" s="230"/>
      <c r="J112" s="637"/>
      <c r="K112" s="637"/>
      <c r="L112" s="637"/>
      <c r="M112" s="637"/>
      <c r="N112" s="637"/>
      <c r="O112" s="637"/>
      <c r="P112" s="637"/>
      <c r="Q112" s="637"/>
      <c r="T112" s="637"/>
      <c r="U112" s="637"/>
      <c r="V112" s="234"/>
      <c r="W112" s="610"/>
      <c r="X112" s="610"/>
      <c r="Y112" s="610"/>
      <c r="Z112" s="610"/>
    </row>
    <row r="113" spans="1:26" s="237" customFormat="1" ht="29.25" customHeight="1" x14ac:dyDescent="0.25">
      <c r="A113" s="610"/>
      <c r="B113" s="3490" t="s">
        <v>3354</v>
      </c>
      <c r="C113" s="3490"/>
      <c r="D113" s="3490"/>
      <c r="E113" s="3490"/>
      <c r="F113" s="3490"/>
      <c r="G113" s="3490"/>
      <c r="H113" s="3490"/>
      <c r="I113" s="3490"/>
      <c r="J113" s="3490"/>
      <c r="K113" s="3490"/>
      <c r="L113" s="3490"/>
      <c r="M113" s="3490"/>
      <c r="N113" s="3490"/>
      <c r="O113" s="3490"/>
      <c r="P113" s="3490"/>
      <c r="Q113" s="3490"/>
      <c r="R113" s="3490"/>
      <c r="S113" s="3490"/>
      <c r="T113" s="639"/>
      <c r="U113" s="639"/>
      <c r="V113" s="1690" t="s">
        <v>3081</v>
      </c>
      <c r="W113" s="610"/>
      <c r="X113" s="610"/>
      <c r="Y113" s="610"/>
      <c r="Z113" s="610"/>
    </row>
    <row r="114" spans="1:26" s="237" customFormat="1" ht="14.1" customHeight="1" x14ac:dyDescent="0.25">
      <c r="A114" s="610"/>
      <c r="B114" s="240"/>
      <c r="C114" s="240"/>
      <c r="D114" s="240"/>
      <c r="E114" s="240"/>
      <c r="F114" s="240"/>
      <c r="G114" s="240"/>
      <c r="H114" s="240"/>
      <c r="I114" s="240"/>
      <c r="J114" s="240"/>
      <c r="K114" s="240"/>
      <c r="L114" s="240"/>
      <c r="M114" s="240"/>
      <c r="N114" s="240"/>
      <c r="O114" s="240"/>
      <c r="P114" s="240"/>
      <c r="Q114" s="240"/>
      <c r="R114" s="240"/>
      <c r="S114" s="249"/>
      <c r="T114" s="639"/>
      <c r="U114" s="639"/>
      <c r="V114" s="1690"/>
      <c r="W114" s="610"/>
      <c r="X114" s="610"/>
      <c r="Y114" s="610"/>
      <c r="Z114" s="610"/>
    </row>
    <row r="115" spans="1:26" s="237" customFormat="1" ht="24" customHeight="1" x14ac:dyDescent="0.25">
      <c r="A115" s="610"/>
      <c r="B115" s="3574" t="s">
        <v>2405</v>
      </c>
      <c r="C115" s="3574"/>
      <c r="D115" s="3574"/>
      <c r="E115" s="3574"/>
      <c r="F115" s="3574"/>
      <c r="G115" s="3574"/>
      <c r="H115" s="3574"/>
      <c r="I115" s="3574"/>
      <c r="J115" s="3574"/>
      <c r="K115" s="3574"/>
      <c r="L115" s="3574"/>
      <c r="M115" s="1692"/>
      <c r="N115" s="2"/>
      <c r="O115" s="2"/>
      <c r="P115" s="1693"/>
      <c r="Q115" s="1693"/>
      <c r="R115" s="1693"/>
      <c r="S115" s="216"/>
      <c r="T115" s="639"/>
      <c r="U115" s="639"/>
      <c r="V115" s="1690"/>
      <c r="W115" s="610"/>
      <c r="X115" s="610"/>
      <c r="Y115" s="610"/>
      <c r="Z115" s="610"/>
    </row>
    <row r="116" spans="1:26" s="242" customFormat="1" ht="24" customHeight="1" x14ac:dyDescent="0.25">
      <c r="A116" s="610"/>
      <c r="B116" s="3504" t="s">
        <v>3085</v>
      </c>
      <c r="C116" s="3505"/>
      <c r="D116" s="3505"/>
      <c r="E116" s="3505"/>
      <c r="F116" s="3505"/>
      <c r="G116" s="3505"/>
      <c r="H116" s="3505"/>
      <c r="I116" s="3505"/>
      <c r="J116" s="3505"/>
      <c r="K116" s="3505"/>
      <c r="L116" s="3505"/>
      <c r="M116" s="3505"/>
      <c r="N116" s="3505"/>
      <c r="O116" s="3505"/>
      <c r="P116" s="3505"/>
      <c r="Q116" s="3505"/>
      <c r="R116" s="3505"/>
      <c r="S116" s="3506"/>
      <c r="T116" s="640"/>
      <c r="U116" s="640"/>
      <c r="V116" s="243"/>
      <c r="W116" s="610"/>
      <c r="X116" s="610"/>
      <c r="Y116" s="610"/>
      <c r="Z116" s="610"/>
    </row>
    <row r="117" spans="1:26" x14ac:dyDescent="0.25">
      <c r="A117" s="610"/>
      <c r="S117" s="638"/>
      <c r="T117" s="638"/>
      <c r="V117" s="1689"/>
      <c r="W117" s="610"/>
      <c r="X117" s="610"/>
      <c r="Y117" s="610"/>
      <c r="Z117" s="610"/>
    </row>
    <row r="118" spans="1:26" x14ac:dyDescent="0.25">
      <c r="A118" s="610"/>
      <c r="B118" s="1411"/>
      <c r="C118" s="1411"/>
      <c r="D118" s="1411"/>
      <c r="E118" s="1411"/>
      <c r="F118" s="1411"/>
      <c r="G118" s="1411"/>
      <c r="H118" s="1411"/>
      <c r="I118" s="1411"/>
      <c r="J118" s="1411"/>
      <c r="K118" s="1411"/>
      <c r="L118" s="1411"/>
      <c r="M118" s="1411"/>
      <c r="N118" s="1411"/>
      <c r="O118" s="1411"/>
      <c r="P118" s="1411"/>
      <c r="Q118" s="1411"/>
      <c r="R118" s="1411"/>
      <c r="S118" s="1411"/>
      <c r="T118" s="1411"/>
      <c r="U118" s="1411"/>
      <c r="V118" s="1411"/>
      <c r="W118" s="610"/>
      <c r="X118" s="610"/>
      <c r="Y118" s="610"/>
      <c r="Z118" s="610"/>
    </row>
    <row r="119" spans="1:26" s="352" customFormat="1" x14ac:dyDescent="0.25">
      <c r="A119" s="610"/>
      <c r="B119" s="1412"/>
      <c r="C119" s="1412"/>
      <c r="D119" s="1412"/>
      <c r="E119" s="1412"/>
      <c r="F119" s="1412"/>
      <c r="G119" s="1412"/>
      <c r="H119" s="1412"/>
      <c r="I119" s="1412"/>
      <c r="J119" s="1412"/>
      <c r="K119" s="1412"/>
      <c r="L119" s="1412"/>
      <c r="M119" s="1412"/>
      <c r="N119" s="1412"/>
      <c r="O119" s="1412"/>
      <c r="P119" s="1412"/>
      <c r="Q119" s="1412"/>
      <c r="R119" s="1412"/>
      <c r="S119" s="1412"/>
      <c r="T119" s="1412"/>
      <c r="U119" s="1412"/>
      <c r="V119" s="1412"/>
      <c r="W119" s="610"/>
      <c r="X119" s="610"/>
      <c r="Y119" s="610"/>
      <c r="Z119" s="610"/>
    </row>
    <row r="120" spans="1:26" ht="25.5" x14ac:dyDescent="0.25">
      <c r="A120" s="610"/>
      <c r="B120" s="1586" t="s">
        <v>2368</v>
      </c>
      <c r="C120" s="1691"/>
      <c r="D120" s="1691"/>
      <c r="E120" s="1691"/>
      <c r="F120" s="1691"/>
      <c r="G120" s="1691"/>
      <c r="H120" s="1691"/>
      <c r="I120" s="1691"/>
      <c r="J120" s="1691"/>
      <c r="K120" s="1691"/>
      <c r="L120" s="1691"/>
      <c r="M120" s="638"/>
      <c r="N120" s="638"/>
      <c r="O120" s="638"/>
      <c r="P120" s="638"/>
      <c r="Q120" s="638"/>
      <c r="S120" s="638"/>
      <c r="T120" s="638"/>
      <c r="V120" s="1689"/>
      <c r="W120" s="610"/>
      <c r="X120" s="610"/>
      <c r="Y120" s="610"/>
      <c r="Z120" s="610"/>
    </row>
    <row r="121" spans="1:26" s="235" customFormat="1" ht="3" customHeight="1" x14ac:dyDescent="0.25">
      <c r="A121" s="610"/>
      <c r="B121" s="637"/>
      <c r="C121" s="637"/>
      <c r="D121" s="637"/>
      <c r="E121" s="637"/>
      <c r="F121" s="637"/>
      <c r="G121" s="230"/>
      <c r="H121" s="233"/>
      <c r="I121" s="230"/>
      <c r="J121" s="637"/>
      <c r="K121" s="637"/>
      <c r="L121" s="637"/>
      <c r="M121" s="637"/>
      <c r="N121" s="637"/>
      <c r="O121" s="637"/>
      <c r="P121" s="637"/>
      <c r="Q121" s="637"/>
      <c r="T121" s="637"/>
      <c r="U121" s="637"/>
      <c r="V121" s="234"/>
      <c r="W121" s="610"/>
      <c r="X121" s="610"/>
      <c r="Y121" s="610"/>
      <c r="Z121" s="610"/>
    </row>
    <row r="122" spans="1:26" ht="27.95" customHeight="1" x14ac:dyDescent="0.25">
      <c r="A122" s="610"/>
      <c r="B122" s="3566" t="s">
        <v>3354</v>
      </c>
      <c r="C122" s="3567"/>
      <c r="D122" s="3567"/>
      <c r="E122" s="3567"/>
      <c r="F122" s="3567"/>
      <c r="G122" s="3567"/>
      <c r="H122" s="3567"/>
      <c r="I122" s="3567"/>
      <c r="J122" s="3567"/>
      <c r="K122" s="3567"/>
      <c r="L122" s="3567"/>
      <c r="M122" s="3567"/>
      <c r="N122" s="3567"/>
      <c r="O122" s="3567"/>
      <c r="P122" s="3567"/>
      <c r="Q122" s="3567"/>
      <c r="R122" s="3567"/>
      <c r="S122" s="3568"/>
      <c r="T122" s="638"/>
      <c r="V122" s="1689" t="s">
        <v>3082</v>
      </c>
      <c r="W122" s="610"/>
      <c r="X122" s="610"/>
      <c r="Y122" s="610"/>
      <c r="Z122" s="610"/>
    </row>
    <row r="123" spans="1:26" x14ac:dyDescent="0.25">
      <c r="A123" s="610"/>
      <c r="B123" s="240"/>
      <c r="C123" s="240"/>
      <c r="D123" s="240"/>
      <c r="E123" s="240"/>
      <c r="F123" s="240"/>
      <c r="G123" s="240"/>
      <c r="H123" s="240"/>
      <c r="I123" s="240"/>
      <c r="J123" s="240"/>
      <c r="K123" s="240"/>
      <c r="L123" s="240"/>
      <c r="M123" s="240"/>
      <c r="N123" s="240"/>
      <c r="O123" s="240"/>
      <c r="P123" s="240"/>
      <c r="Q123" s="240"/>
      <c r="R123" s="240"/>
      <c r="S123" s="249"/>
      <c r="T123" s="638"/>
      <c r="V123" s="1689"/>
      <c r="W123" s="610"/>
      <c r="X123" s="610"/>
      <c r="Y123" s="610"/>
      <c r="Z123" s="610"/>
    </row>
    <row r="124" spans="1:26" ht="27.95" customHeight="1" x14ac:dyDescent="0.25">
      <c r="A124" s="610"/>
      <c r="B124" s="3575" t="s">
        <v>2407</v>
      </c>
      <c r="C124" s="3576"/>
      <c r="D124" s="3576"/>
      <c r="E124" s="3576"/>
      <c r="F124" s="3576"/>
      <c r="G124" s="3576"/>
      <c r="H124" s="3576"/>
      <c r="I124" s="3576"/>
      <c r="J124" s="3576"/>
      <c r="K124" s="3576"/>
      <c r="L124" s="3577"/>
      <c r="M124" s="1692"/>
      <c r="N124" s="2"/>
      <c r="O124" s="2"/>
      <c r="P124" s="1693"/>
      <c r="Q124" s="1693"/>
      <c r="R124" s="1693"/>
      <c r="S124" s="216"/>
      <c r="T124" s="638"/>
      <c r="V124" s="1689"/>
      <c r="W124" s="610"/>
      <c r="X124" s="610"/>
      <c r="Y124" s="610"/>
      <c r="Z124" s="610"/>
    </row>
    <row r="125" spans="1:26" ht="27.95" customHeight="1" x14ac:dyDescent="0.25">
      <c r="A125" s="610"/>
      <c r="B125" s="3578" t="s">
        <v>3359</v>
      </c>
      <c r="C125" s="3579"/>
      <c r="D125" s="3579"/>
      <c r="E125" s="3579"/>
      <c r="F125" s="3579"/>
      <c r="G125" s="3579"/>
      <c r="H125" s="3579"/>
      <c r="I125" s="3579"/>
      <c r="J125" s="3579"/>
      <c r="K125" s="3579"/>
      <c r="L125" s="3579"/>
      <c r="M125" s="3579"/>
      <c r="N125" s="3579"/>
      <c r="O125" s="3579"/>
      <c r="P125" s="3579"/>
      <c r="Q125" s="3579"/>
      <c r="R125" s="3579"/>
      <c r="S125" s="3580"/>
      <c r="T125" s="638"/>
      <c r="V125" s="1689"/>
      <c r="W125" s="610"/>
      <c r="X125" s="610"/>
      <c r="Y125" s="610"/>
      <c r="Z125" s="610"/>
    </row>
    <row r="126" spans="1:26" s="324" customFormat="1" x14ac:dyDescent="0.25">
      <c r="A126" s="610"/>
      <c r="B126" s="1693"/>
      <c r="C126" s="1693"/>
      <c r="D126" s="1693"/>
      <c r="E126" s="1693"/>
      <c r="F126" s="1693"/>
      <c r="G126" s="1693"/>
      <c r="H126" s="1693"/>
      <c r="I126" s="1693"/>
      <c r="J126" s="1693"/>
      <c r="K126" s="1693"/>
      <c r="L126" s="1693"/>
      <c r="M126" s="1693"/>
      <c r="N126" s="1693"/>
      <c r="O126" s="1693"/>
      <c r="P126" s="1693"/>
      <c r="Q126" s="1693"/>
      <c r="R126" s="1693"/>
      <c r="S126" s="1693"/>
      <c r="T126" s="1689"/>
      <c r="U126" s="1689"/>
      <c r="V126" s="1689"/>
      <c r="W126" s="610"/>
      <c r="X126" s="610"/>
      <c r="Y126" s="610"/>
      <c r="Z126" s="610"/>
    </row>
    <row r="127" spans="1:26" x14ac:dyDescent="0.25">
      <c r="A127" s="610"/>
      <c r="B127" s="1411"/>
      <c r="C127" s="1411"/>
      <c r="D127" s="1411"/>
      <c r="E127" s="1411"/>
      <c r="F127" s="1411"/>
      <c r="G127" s="1411"/>
      <c r="H127" s="1411"/>
      <c r="I127" s="1411"/>
      <c r="J127" s="1411"/>
      <c r="K127" s="1411"/>
      <c r="L127" s="1411"/>
      <c r="M127" s="1411"/>
      <c r="N127" s="1411"/>
      <c r="O127" s="1411"/>
      <c r="P127" s="1411"/>
      <c r="Q127" s="1411"/>
      <c r="R127" s="1411"/>
      <c r="S127" s="1411"/>
      <c r="T127" s="1411"/>
      <c r="U127" s="1411"/>
      <c r="V127" s="1411"/>
      <c r="W127" s="610"/>
      <c r="X127" s="610"/>
      <c r="Y127" s="610"/>
      <c r="Z127" s="610"/>
    </row>
    <row r="128" spans="1:26" s="352" customFormat="1" x14ac:dyDescent="0.25">
      <c r="A128" s="610"/>
      <c r="B128" s="1412"/>
      <c r="C128" s="1412"/>
      <c r="D128" s="1412"/>
      <c r="E128" s="1412"/>
      <c r="F128" s="1412"/>
      <c r="G128" s="1412"/>
      <c r="H128" s="1412"/>
      <c r="I128" s="1412"/>
      <c r="J128" s="1412"/>
      <c r="K128" s="1412"/>
      <c r="L128" s="1412"/>
      <c r="M128" s="1412"/>
      <c r="N128" s="1412"/>
      <c r="O128" s="1412"/>
      <c r="P128" s="1412"/>
      <c r="Q128" s="1412"/>
      <c r="R128" s="1412"/>
      <c r="S128" s="1412"/>
      <c r="T128" s="1412"/>
      <c r="U128" s="1412"/>
      <c r="V128" s="1412"/>
      <c r="W128" s="610"/>
      <c r="X128" s="610"/>
      <c r="Y128" s="610"/>
      <c r="Z128" s="610"/>
    </row>
    <row r="129" spans="1:26" ht="25.5" x14ac:dyDescent="0.25">
      <c r="A129" s="610"/>
      <c r="B129" s="1586" t="s">
        <v>2368</v>
      </c>
      <c r="C129" s="1691"/>
      <c r="D129" s="1691"/>
      <c r="E129" s="1691"/>
      <c r="F129" s="1691"/>
      <c r="G129" s="1691"/>
      <c r="H129" s="1691"/>
      <c r="I129" s="1691"/>
      <c r="J129" s="1691"/>
      <c r="K129" s="1691"/>
      <c r="L129" s="1691"/>
      <c r="M129" s="638"/>
      <c r="N129" s="638"/>
      <c r="O129" s="638"/>
      <c r="P129" s="638"/>
      <c r="Q129" s="638"/>
      <c r="S129" s="638"/>
      <c r="T129" s="638"/>
      <c r="V129" s="1689"/>
      <c r="W129" s="610"/>
      <c r="X129" s="610"/>
      <c r="Y129" s="610"/>
      <c r="Z129" s="610"/>
    </row>
    <row r="130" spans="1:26" s="235" customFormat="1" ht="3" customHeight="1" x14ac:dyDescent="0.25">
      <c r="A130" s="610"/>
      <c r="B130" s="637"/>
      <c r="C130" s="637"/>
      <c r="D130" s="637"/>
      <c r="E130" s="637"/>
      <c r="F130" s="637"/>
      <c r="G130" s="230"/>
      <c r="H130" s="233"/>
      <c r="I130" s="230"/>
      <c r="J130" s="637"/>
      <c r="K130" s="637"/>
      <c r="L130" s="637"/>
      <c r="M130" s="637"/>
      <c r="N130" s="637"/>
      <c r="O130" s="637"/>
      <c r="P130" s="637"/>
      <c r="Q130" s="637"/>
      <c r="T130" s="637"/>
      <c r="U130" s="637"/>
      <c r="V130" s="234"/>
      <c r="W130" s="610"/>
      <c r="X130" s="610"/>
      <c r="Y130" s="610"/>
      <c r="Z130" s="610"/>
    </row>
    <row r="131" spans="1:26" ht="27.95" customHeight="1" x14ac:dyDescent="0.25">
      <c r="A131" s="610"/>
      <c r="B131" s="3566" t="s">
        <v>3354</v>
      </c>
      <c r="C131" s="3567"/>
      <c r="D131" s="3567"/>
      <c r="E131" s="3567"/>
      <c r="F131" s="3567"/>
      <c r="G131" s="3567"/>
      <c r="H131" s="3567"/>
      <c r="I131" s="3567"/>
      <c r="J131" s="3567"/>
      <c r="K131" s="3567"/>
      <c r="L131" s="3567"/>
      <c r="M131" s="3567"/>
      <c r="N131" s="3567"/>
      <c r="O131" s="3567"/>
      <c r="P131" s="3567"/>
      <c r="Q131" s="3567"/>
      <c r="R131" s="3567"/>
      <c r="S131" s="3568"/>
      <c r="T131" s="638"/>
      <c r="V131" s="1689" t="s">
        <v>3083</v>
      </c>
      <c r="W131" s="610"/>
      <c r="X131" s="610"/>
      <c r="Y131" s="610"/>
      <c r="Z131" s="610"/>
    </row>
    <row r="132" spans="1:26" ht="27.95" customHeight="1" x14ac:dyDescent="0.25">
      <c r="A132" s="610"/>
      <c r="B132" s="3566" t="s">
        <v>3084</v>
      </c>
      <c r="C132" s="3567"/>
      <c r="D132" s="3567"/>
      <c r="E132" s="3567"/>
      <c r="F132" s="3567"/>
      <c r="G132" s="3567"/>
      <c r="H132" s="3567"/>
      <c r="I132" s="3567"/>
      <c r="J132" s="3567"/>
      <c r="K132" s="3567"/>
      <c r="L132" s="3567"/>
      <c r="M132" s="3567"/>
      <c r="N132" s="3567"/>
      <c r="O132" s="3567"/>
      <c r="P132" s="3567"/>
      <c r="Q132" s="3567"/>
      <c r="R132" s="3568"/>
      <c r="S132" s="638"/>
      <c r="T132" s="638"/>
      <c r="V132" s="1689"/>
      <c r="W132" s="610"/>
      <c r="X132" s="610"/>
      <c r="Y132" s="610"/>
      <c r="Z132" s="610"/>
    </row>
    <row r="133" spans="1:26" x14ac:dyDescent="0.25">
      <c r="A133" s="610"/>
      <c r="B133" s="240"/>
      <c r="C133" s="240"/>
      <c r="D133" s="240"/>
      <c r="E133" s="240"/>
      <c r="F133" s="240"/>
      <c r="G133" s="240"/>
      <c r="H133" s="240"/>
      <c r="I133" s="240"/>
      <c r="J133" s="240"/>
      <c r="K133" s="240"/>
      <c r="L133" s="240"/>
      <c r="M133" s="240"/>
      <c r="N133" s="240"/>
      <c r="O133" s="240"/>
      <c r="P133" s="240"/>
      <c r="Q133" s="240"/>
      <c r="R133" s="240"/>
      <c r="S133" s="249"/>
      <c r="T133" s="638"/>
      <c r="V133" s="1689"/>
      <c r="W133" s="610"/>
      <c r="X133" s="610"/>
      <c r="Y133" s="610"/>
      <c r="Z133" s="610"/>
    </row>
    <row r="134" spans="1:26" ht="27.95" customHeight="1" x14ac:dyDescent="0.25">
      <c r="A134" s="610"/>
      <c r="B134" s="3575" t="s">
        <v>2407</v>
      </c>
      <c r="C134" s="3576"/>
      <c r="D134" s="3576"/>
      <c r="E134" s="3576"/>
      <c r="F134" s="3576"/>
      <c r="G134" s="3576"/>
      <c r="H134" s="3576"/>
      <c r="I134" s="3576"/>
      <c r="J134" s="3576"/>
      <c r="K134" s="3576"/>
      <c r="L134" s="3577"/>
      <c r="M134" s="1692"/>
      <c r="N134" s="2"/>
      <c r="O134" s="2"/>
      <c r="P134" s="1693"/>
      <c r="Q134" s="1693"/>
      <c r="R134" s="1693"/>
      <c r="S134" s="216"/>
      <c r="T134" s="638"/>
      <c r="V134" s="1689"/>
      <c r="W134" s="610"/>
      <c r="X134" s="610"/>
      <c r="Y134" s="610"/>
      <c r="Z134" s="610"/>
    </row>
    <row r="135" spans="1:26" ht="27.95" customHeight="1" x14ac:dyDescent="0.25">
      <c r="A135" s="610"/>
      <c r="B135" s="3578" t="s">
        <v>3360</v>
      </c>
      <c r="C135" s="3579"/>
      <c r="D135" s="3579"/>
      <c r="E135" s="3579"/>
      <c r="F135" s="3579"/>
      <c r="G135" s="3579"/>
      <c r="H135" s="3579"/>
      <c r="I135" s="3579"/>
      <c r="J135" s="3579"/>
      <c r="K135" s="3579"/>
      <c r="L135" s="3579"/>
      <c r="M135" s="3579"/>
      <c r="N135" s="3579"/>
      <c r="O135" s="3579"/>
      <c r="P135" s="3579"/>
      <c r="Q135" s="3579"/>
      <c r="R135" s="3579"/>
      <c r="S135" s="3580"/>
      <c r="T135" s="638"/>
      <c r="V135" s="1689"/>
      <c r="W135" s="610"/>
      <c r="X135" s="610"/>
      <c r="Y135" s="610"/>
      <c r="Z135" s="610"/>
    </row>
    <row r="136" spans="1:26" s="324" customFormat="1" x14ac:dyDescent="0.25">
      <c r="A136" s="610"/>
      <c r="B136" s="1693"/>
      <c r="C136" s="1693"/>
      <c r="D136" s="1693"/>
      <c r="E136" s="1693"/>
      <c r="F136" s="1693"/>
      <c r="G136" s="1693"/>
      <c r="H136" s="1693"/>
      <c r="I136" s="1693"/>
      <c r="J136" s="1693"/>
      <c r="K136" s="1693"/>
      <c r="L136" s="1693"/>
      <c r="M136" s="1693"/>
      <c r="N136" s="1693"/>
      <c r="O136" s="1693"/>
      <c r="P136" s="1693"/>
      <c r="Q136" s="1693"/>
      <c r="R136" s="1693"/>
      <c r="S136" s="1693"/>
      <c r="T136" s="1689"/>
      <c r="U136" s="1689"/>
      <c r="V136" s="1689"/>
      <c r="W136" s="610"/>
      <c r="X136" s="610"/>
      <c r="Y136" s="610"/>
      <c r="Z136" s="610"/>
    </row>
    <row r="137" spans="1:26" x14ac:dyDescent="0.25">
      <c r="A137" s="610"/>
      <c r="B137" s="1411"/>
      <c r="C137" s="1411"/>
      <c r="D137" s="1411"/>
      <c r="E137" s="1411"/>
      <c r="F137" s="1411"/>
      <c r="G137" s="1411"/>
      <c r="H137" s="1411"/>
      <c r="I137" s="1411"/>
      <c r="J137" s="1411"/>
      <c r="K137" s="1411"/>
      <c r="L137" s="1411"/>
      <c r="M137" s="1411"/>
      <c r="N137" s="1411"/>
      <c r="O137" s="1411"/>
      <c r="P137" s="1411"/>
      <c r="Q137" s="1411"/>
      <c r="R137" s="1411"/>
      <c r="S137" s="1411"/>
      <c r="T137" s="1411"/>
      <c r="U137" s="1411"/>
      <c r="V137" s="1411"/>
      <c r="W137" s="610"/>
      <c r="X137" s="610"/>
      <c r="Y137" s="610"/>
      <c r="Z137" s="610"/>
    </row>
    <row r="138" spans="1:26" s="324" customFormat="1" x14ac:dyDescent="0.25">
      <c r="A138"/>
      <c r="B138" s="1412"/>
      <c r="C138" s="1412"/>
      <c r="D138" s="1412"/>
      <c r="E138" s="1412"/>
      <c r="F138" s="1412"/>
      <c r="G138" s="1412"/>
      <c r="H138" s="1412"/>
      <c r="I138" s="1412"/>
      <c r="J138" s="1412"/>
      <c r="K138" s="1412"/>
      <c r="L138" s="1412"/>
      <c r="M138" s="1412"/>
      <c r="N138" s="1412"/>
      <c r="O138" s="1412"/>
      <c r="P138" s="1412"/>
      <c r="Q138" s="1412"/>
      <c r="R138" s="1412"/>
      <c r="S138" s="1412"/>
      <c r="T138" s="1412"/>
      <c r="U138" s="1412"/>
      <c r="V138" s="1412"/>
      <c r="W138"/>
      <c r="X138"/>
      <c r="Y138"/>
      <c r="Z138"/>
    </row>
    <row r="139" spans="1:26" ht="25.5" x14ac:dyDescent="0.25">
      <c r="B139" s="1240" t="s">
        <v>2368</v>
      </c>
      <c r="C139" s="231"/>
      <c r="D139" s="231"/>
      <c r="E139" s="231"/>
      <c r="F139" s="231"/>
      <c r="G139" s="231"/>
      <c r="H139" s="231"/>
      <c r="I139" s="231"/>
      <c r="J139" s="231"/>
      <c r="K139" s="231"/>
      <c r="L139" s="231"/>
      <c r="M139" s="227"/>
      <c r="N139" s="227"/>
      <c r="O139" s="227"/>
      <c r="P139" s="227"/>
      <c r="Q139" s="227"/>
    </row>
    <row r="140" spans="1:26" s="235" customFormat="1" ht="3" customHeight="1" x14ac:dyDescent="0.25">
      <c r="A140"/>
      <c r="B140" s="223"/>
      <c r="C140" s="223"/>
      <c r="D140" s="223"/>
      <c r="E140" s="223"/>
      <c r="F140" s="223"/>
      <c r="G140" s="230"/>
      <c r="H140" s="233"/>
      <c r="I140" s="230"/>
      <c r="J140" s="223"/>
      <c r="K140" s="223"/>
      <c r="L140" s="223"/>
      <c r="M140" s="223"/>
      <c r="N140" s="223"/>
      <c r="O140" s="223"/>
      <c r="P140" s="223"/>
      <c r="Q140" s="223"/>
      <c r="T140" s="223"/>
      <c r="U140" s="637"/>
      <c r="V140" s="234"/>
      <c r="W140"/>
      <c r="X140"/>
      <c r="Y140"/>
      <c r="Z140"/>
    </row>
    <row r="141" spans="1:26" s="237" customFormat="1" ht="27.95" customHeight="1" x14ac:dyDescent="0.25">
      <c r="A141"/>
      <c r="B141" s="3487" t="s">
        <v>3364</v>
      </c>
      <c r="C141" s="3488"/>
      <c r="D141" s="3488"/>
      <c r="E141" s="3488"/>
      <c r="F141" s="3488"/>
      <c r="G141" s="3488"/>
      <c r="H141" s="3488"/>
      <c r="I141" s="3488"/>
      <c r="J141" s="3488"/>
      <c r="K141" s="3488"/>
      <c r="L141" s="3488"/>
      <c r="M141" s="3488"/>
      <c r="N141" s="3488"/>
      <c r="O141" s="3488"/>
      <c r="P141" s="3488"/>
      <c r="Q141" s="3488"/>
      <c r="R141" s="3488"/>
      <c r="S141" s="3489"/>
      <c r="U141" s="639"/>
      <c r="V141" s="80" t="s">
        <v>3372</v>
      </c>
      <c r="W141"/>
      <c r="X141"/>
      <c r="Y141"/>
      <c r="Z141"/>
    </row>
    <row r="142" spans="1:26" s="237" customFormat="1" ht="27.95" customHeight="1" x14ac:dyDescent="0.25">
      <c r="A142"/>
      <c r="B142" s="3490" t="s">
        <v>2408</v>
      </c>
      <c r="C142" s="3490"/>
      <c r="D142" s="3490"/>
      <c r="E142" s="3490"/>
      <c r="F142" s="3490"/>
      <c r="G142" s="3490"/>
      <c r="H142" s="3490"/>
      <c r="I142" s="3490"/>
      <c r="J142" s="3490"/>
      <c r="K142" s="3490"/>
      <c r="L142" s="3490"/>
      <c r="M142" s="3490"/>
      <c r="N142" s="3498" t="s">
        <v>3365</v>
      </c>
      <c r="O142" s="3499"/>
      <c r="P142" s="3499"/>
      <c r="Q142" s="3499"/>
      <c r="R142" s="3499"/>
      <c r="S142" s="3500"/>
      <c r="U142" s="639"/>
      <c r="V142" s="80"/>
      <c r="W142"/>
      <c r="X142"/>
      <c r="Y142"/>
      <c r="Z142"/>
    </row>
    <row r="143" spans="1:26" s="237" customFormat="1" ht="27.95" customHeight="1" x14ac:dyDescent="0.25">
      <c r="A143"/>
      <c r="B143" s="3490" t="s">
        <v>2406</v>
      </c>
      <c r="C143" s="3490"/>
      <c r="D143" s="3490"/>
      <c r="E143" s="3490"/>
      <c r="F143" s="3490"/>
      <c r="G143" s="3490"/>
      <c r="H143" s="3490"/>
      <c r="I143" s="3490"/>
      <c r="J143" s="3573" t="s">
        <v>3366</v>
      </c>
      <c r="K143" s="3573"/>
      <c r="L143" s="3573"/>
      <c r="M143" s="3573"/>
      <c r="N143" s="3492" t="s">
        <v>3367</v>
      </c>
      <c r="O143" s="3492"/>
      <c r="P143" s="3492"/>
      <c r="Q143" s="3492" t="s">
        <v>3368</v>
      </c>
      <c r="R143" s="3492"/>
      <c r="S143" s="3492"/>
      <c r="U143" s="639"/>
      <c r="V143" s="80"/>
      <c r="W143"/>
      <c r="X143"/>
      <c r="Y143"/>
      <c r="Z143"/>
    </row>
    <row r="144" spans="1:26" s="237" customFormat="1" ht="14.1" customHeight="1" x14ac:dyDescent="0.25">
      <c r="A144"/>
      <c r="B144" s="240"/>
      <c r="C144" s="240"/>
      <c r="D144" s="240"/>
      <c r="E144" s="240"/>
      <c r="F144" s="240"/>
      <c r="G144" s="240"/>
      <c r="H144" s="240"/>
      <c r="I144" s="240"/>
      <c r="J144" s="240"/>
      <c r="K144" s="240"/>
      <c r="M144" s="240"/>
      <c r="N144" s="240"/>
      <c r="O144" s="240"/>
      <c r="P144" s="240"/>
      <c r="Q144" s="240"/>
      <c r="R144" s="231"/>
      <c r="S144" s="231"/>
      <c r="U144" s="639"/>
      <c r="V144" s="80"/>
      <c r="W144"/>
      <c r="X144"/>
      <c r="Y144"/>
      <c r="Z144"/>
    </row>
    <row r="145" spans="1:26" s="237" customFormat="1" ht="14.1" customHeight="1" x14ac:dyDescent="0.25">
      <c r="A145"/>
      <c r="B145" s="240"/>
      <c r="C145" s="240"/>
      <c r="E145" s="240"/>
      <c r="F145" s="3515" t="s">
        <v>2409</v>
      </c>
      <c r="H145" s="3515" t="s">
        <v>2409</v>
      </c>
      <c r="I145" s="240"/>
      <c r="J145" s="240"/>
      <c r="L145" s="3515" t="s">
        <v>2409</v>
      </c>
      <c r="M145" s="240"/>
      <c r="N145" s="240"/>
      <c r="O145" s="3515" t="s">
        <v>2409</v>
      </c>
      <c r="P145" s="240"/>
      <c r="R145" s="3532" t="s">
        <v>2409</v>
      </c>
      <c r="S145" s="240"/>
      <c r="U145" s="639"/>
      <c r="V145" s="80"/>
      <c r="W145"/>
      <c r="X145"/>
      <c r="Y145"/>
      <c r="Z145"/>
    </row>
    <row r="146" spans="1:26" s="237" customFormat="1" ht="27.95" customHeight="1" x14ac:dyDescent="0.25">
      <c r="A146"/>
      <c r="B146" s="240"/>
      <c r="C146" s="240"/>
      <c r="E146" s="240"/>
      <c r="F146" s="3551"/>
      <c r="H146" s="3551"/>
      <c r="I146" s="240"/>
      <c r="J146" s="240"/>
      <c r="L146" s="3551"/>
      <c r="M146" s="240"/>
      <c r="N146" s="240"/>
      <c r="O146" s="3551"/>
      <c r="P146" s="240"/>
      <c r="R146" s="3546"/>
      <c r="S146" s="240"/>
      <c r="U146" s="639"/>
      <c r="V146" s="80"/>
      <c r="W146"/>
      <c r="X146"/>
      <c r="Y146"/>
      <c r="Z146"/>
    </row>
    <row r="147" spans="1:26" s="237" customFormat="1" ht="14.1" customHeight="1" x14ac:dyDescent="0.25">
      <c r="A147"/>
      <c r="B147" s="240"/>
      <c r="C147" s="240"/>
      <c r="D147" s="240"/>
      <c r="E147" s="240"/>
      <c r="F147" s="240"/>
      <c r="G147" s="217"/>
      <c r="H147" s="240"/>
      <c r="I147" s="240"/>
      <c r="J147" s="240"/>
      <c r="K147" s="217"/>
      <c r="L147" s="240"/>
      <c r="M147" s="240"/>
      <c r="N147" s="240"/>
      <c r="O147" s="217"/>
      <c r="P147" s="240"/>
      <c r="Q147" s="240"/>
      <c r="R147" s="231"/>
      <c r="S147" s="231"/>
      <c r="U147" s="639"/>
      <c r="V147" s="80"/>
      <c r="W147"/>
      <c r="X147"/>
      <c r="Y147"/>
      <c r="Z147"/>
    </row>
    <row r="148" spans="1:26" s="237" customFormat="1" ht="27.95" customHeight="1" x14ac:dyDescent="0.25">
      <c r="A148"/>
      <c r="B148" s="3501" t="s">
        <v>2409</v>
      </c>
      <c r="C148" s="3552"/>
      <c r="D148" s="3553"/>
      <c r="E148" s="240"/>
      <c r="F148" s="240"/>
      <c r="G148" s="3"/>
      <c r="H148" s="3"/>
      <c r="I148" s="3"/>
      <c r="J148" s="240"/>
      <c r="K148" s="217"/>
      <c r="L148" s="240"/>
      <c r="M148" s="240"/>
      <c r="N148" s="240"/>
      <c r="O148" s="217"/>
      <c r="P148" s="240"/>
      <c r="Q148" s="240"/>
      <c r="R148" s="231"/>
      <c r="S148" s="231"/>
      <c r="U148" s="639"/>
      <c r="V148" s="80"/>
      <c r="W148"/>
      <c r="X148"/>
      <c r="Y148"/>
      <c r="Z148"/>
    </row>
    <row r="149" spans="1:26" s="237" customFormat="1" ht="27.95" customHeight="1" x14ac:dyDescent="0.25">
      <c r="A149"/>
      <c r="B149" s="3504" t="s">
        <v>3377</v>
      </c>
      <c r="C149" s="3505"/>
      <c r="D149" s="3505"/>
      <c r="E149" s="3505"/>
      <c r="F149" s="3505"/>
      <c r="G149" s="3505"/>
      <c r="H149" s="3505"/>
      <c r="I149" s="3506"/>
      <c r="J149" s="3"/>
      <c r="K149" s="240"/>
      <c r="L149" s="240"/>
      <c r="M149" s="240"/>
      <c r="N149" s="240"/>
      <c r="O149" s="240"/>
      <c r="P149" s="240"/>
      <c r="Q149" s="240"/>
      <c r="R149" s="231"/>
      <c r="S149" s="231"/>
      <c r="U149" s="639"/>
      <c r="V149" s="80"/>
      <c r="W149"/>
      <c r="X149"/>
      <c r="Y149"/>
      <c r="Z149"/>
    </row>
    <row r="150" spans="1:26" s="237" customFormat="1" ht="14.1" customHeight="1" x14ac:dyDescent="0.25">
      <c r="A150"/>
      <c r="B150" s="1840"/>
      <c r="C150" s="1840"/>
      <c r="D150" s="1840"/>
      <c r="E150" s="1840"/>
      <c r="F150" s="1840"/>
      <c r="G150" s="1840"/>
      <c r="H150" s="1840"/>
      <c r="I150" s="1840"/>
      <c r="J150" s="1840"/>
      <c r="K150" s="1840"/>
      <c r="L150" s="1840"/>
      <c r="M150" s="1840"/>
      <c r="N150" s="1840"/>
      <c r="O150" s="1840"/>
      <c r="P150" s="1840"/>
      <c r="Q150" s="1840"/>
      <c r="R150" s="1840"/>
      <c r="S150" s="1840"/>
      <c r="T150" s="1840"/>
      <c r="U150" s="1840"/>
      <c r="V150" s="1841"/>
      <c r="W150"/>
      <c r="X150"/>
      <c r="Y150"/>
      <c r="Z150"/>
    </row>
    <row r="151" spans="1:26" s="324" customFormat="1" x14ac:dyDescent="0.25">
      <c r="A151" s="610"/>
      <c r="B151" s="1412"/>
      <c r="C151" s="1412"/>
      <c r="D151" s="1412"/>
      <c r="E151" s="1412"/>
      <c r="F151" s="1412"/>
      <c r="G151" s="1412"/>
      <c r="H151" s="1412"/>
      <c r="I151" s="1412"/>
      <c r="J151" s="1412"/>
      <c r="K151" s="1412"/>
      <c r="L151" s="1412"/>
      <c r="M151" s="1412"/>
      <c r="N151" s="1412"/>
      <c r="O151" s="1412"/>
      <c r="P151" s="1412"/>
      <c r="Q151" s="1412"/>
      <c r="R151" s="1412"/>
      <c r="S151" s="1412"/>
      <c r="T151" s="1412"/>
      <c r="U151" s="1412"/>
      <c r="V151" s="1412"/>
      <c r="W151" s="610"/>
      <c r="X151" s="610"/>
      <c r="Y151" s="610"/>
      <c r="Z151" s="610"/>
    </row>
    <row r="152" spans="1:26" s="237" customFormat="1" ht="34.5" customHeight="1" x14ac:dyDescent="0.25">
      <c r="A152" s="610"/>
      <c r="B152" s="1586" t="s">
        <v>2368</v>
      </c>
      <c r="U152" s="639"/>
      <c r="V152" s="1836"/>
      <c r="W152" s="610"/>
      <c r="X152" s="610"/>
      <c r="Y152" s="610"/>
      <c r="Z152" s="610"/>
    </row>
    <row r="153" spans="1:26" s="237" customFormat="1" ht="4.5" customHeight="1" x14ac:dyDescent="0.25">
      <c r="A153" s="610"/>
      <c r="B153" s="1586"/>
      <c r="U153" s="639"/>
      <c r="V153" s="1836"/>
      <c r="W153" s="610"/>
      <c r="X153" s="610"/>
      <c r="Y153" s="610"/>
      <c r="Z153" s="610"/>
    </row>
    <row r="154" spans="1:26" s="237" customFormat="1" ht="29.25" customHeight="1" x14ac:dyDescent="0.25">
      <c r="A154" s="610"/>
      <c r="B154" s="3487" t="s">
        <v>2410</v>
      </c>
      <c r="C154" s="3488"/>
      <c r="D154" s="3488"/>
      <c r="E154" s="3488"/>
      <c r="F154" s="3488"/>
      <c r="G154" s="3488"/>
      <c r="H154" s="3488"/>
      <c r="I154" s="3488"/>
      <c r="J154" s="3488"/>
      <c r="K154" s="3488"/>
      <c r="L154" s="3488"/>
      <c r="M154" s="3488"/>
      <c r="N154" s="3488"/>
      <c r="O154" s="3488"/>
      <c r="P154" s="3488"/>
      <c r="Q154" s="3488"/>
      <c r="R154" s="3488"/>
      <c r="S154" s="3489"/>
      <c r="U154" s="639"/>
      <c r="V154" s="1836" t="s">
        <v>3371</v>
      </c>
      <c r="W154" s="610"/>
      <c r="X154" s="610"/>
      <c r="Y154" s="610"/>
      <c r="Z154" s="610"/>
    </row>
    <row r="155" spans="1:26" s="1844" customFormat="1" ht="21" customHeight="1" x14ac:dyDescent="0.25">
      <c r="A155" s="90"/>
      <c r="B155" s="1842"/>
      <c r="C155" s="1843"/>
      <c r="D155" s="1843"/>
      <c r="E155" s="1843"/>
      <c r="F155" s="1843"/>
      <c r="G155" s="1843"/>
      <c r="H155" s="1843"/>
      <c r="I155" s="1843"/>
      <c r="J155" s="1843"/>
      <c r="K155" s="1843"/>
      <c r="L155" s="1843"/>
      <c r="M155" s="1843"/>
      <c r="N155" s="1837"/>
      <c r="O155" s="1837"/>
      <c r="P155" s="1837"/>
      <c r="Q155" s="1837"/>
      <c r="R155" s="1837"/>
      <c r="S155" s="1837"/>
      <c r="U155" s="1836"/>
      <c r="V155" s="1836"/>
      <c r="W155" s="90"/>
      <c r="X155" s="90"/>
      <c r="Y155" s="90"/>
      <c r="Z155" s="90"/>
    </row>
    <row r="156" spans="1:26" s="237" customFormat="1" ht="29.25" customHeight="1" x14ac:dyDescent="0.25">
      <c r="A156" s="610"/>
      <c r="B156" s="3547" t="s">
        <v>3376</v>
      </c>
      <c r="C156" s="3547"/>
      <c r="D156" s="3547"/>
      <c r="E156" s="3547"/>
      <c r="F156" s="3547"/>
      <c r="G156" s="3547"/>
      <c r="H156" s="3547"/>
      <c r="I156" s="3547"/>
      <c r="J156" s="3547"/>
      <c r="K156" s="3547"/>
      <c r="L156" s="3547"/>
      <c r="M156" s="3547"/>
      <c r="U156" s="639"/>
      <c r="V156" s="1836"/>
      <c r="W156" s="610"/>
      <c r="X156" s="610"/>
      <c r="Y156" s="610"/>
      <c r="Z156" s="610"/>
    </row>
    <row r="157" spans="1:26" s="237" customFormat="1" ht="33.75" customHeight="1" x14ac:dyDescent="0.25">
      <c r="A157" s="610"/>
      <c r="B157" s="3554" t="s">
        <v>3378</v>
      </c>
      <c r="C157" s="3555"/>
      <c r="D157" s="3555"/>
      <c r="E157" s="3555"/>
      <c r="F157" s="3555"/>
      <c r="G157" s="3555"/>
      <c r="H157" s="3555"/>
      <c r="I157" s="3555"/>
      <c r="J157" s="3555"/>
      <c r="K157" s="3555"/>
      <c r="L157" s="3555"/>
      <c r="M157" s="3555"/>
      <c r="N157" s="3555"/>
      <c r="O157" s="3555"/>
      <c r="P157" s="3555"/>
      <c r="Q157" s="3555"/>
      <c r="R157" s="3555"/>
      <c r="S157" s="3556"/>
      <c r="T157" s="1449"/>
      <c r="U157" s="1449"/>
      <c r="V157" s="1449"/>
      <c r="W157" s="1449"/>
      <c r="X157" s="1449"/>
      <c r="Y157" s="1449"/>
      <c r="Z157" s="610"/>
    </row>
    <row r="158" spans="1:26" s="237" customFormat="1" ht="14.1" customHeight="1" x14ac:dyDescent="0.25">
      <c r="A158" s="610"/>
      <c r="U158" s="639"/>
      <c r="V158" s="1836"/>
      <c r="W158" s="610"/>
      <c r="X158" s="610"/>
      <c r="Y158" s="610"/>
      <c r="Z158" s="610"/>
    </row>
    <row r="159" spans="1:26" s="237" customFormat="1" ht="14.1" customHeight="1" x14ac:dyDescent="0.25">
      <c r="A159" s="610"/>
      <c r="U159" s="639"/>
      <c r="V159" s="1836"/>
      <c r="W159" s="610"/>
      <c r="X159" s="610"/>
      <c r="Y159" s="610"/>
      <c r="Z159" s="610"/>
    </row>
    <row r="160" spans="1:26" s="237" customFormat="1" ht="14.1" customHeight="1" x14ac:dyDescent="0.25">
      <c r="A160" s="610"/>
      <c r="U160" s="639"/>
      <c r="V160" s="1836"/>
      <c r="W160" s="610"/>
      <c r="X160" s="610"/>
      <c r="Y160" s="610"/>
      <c r="Z160" s="610"/>
    </row>
    <row r="161" spans="1:26" x14ac:dyDescent="0.25">
      <c r="B161" s="1411"/>
      <c r="C161" s="1411"/>
      <c r="D161" s="1411"/>
      <c r="E161" s="1411"/>
      <c r="F161" s="1411"/>
      <c r="G161" s="1411"/>
      <c r="H161" s="1411"/>
      <c r="I161" s="1411"/>
      <c r="J161" s="1411"/>
      <c r="K161" s="1411"/>
      <c r="L161" s="1411"/>
      <c r="M161" s="1411"/>
      <c r="N161" s="1411"/>
      <c r="O161" s="1411"/>
      <c r="P161" s="1411"/>
      <c r="Q161" s="1411"/>
      <c r="R161" s="1411"/>
      <c r="S161" s="1411"/>
      <c r="T161" s="1411"/>
      <c r="U161" s="1411"/>
      <c r="V161" s="1411"/>
    </row>
    <row r="162" spans="1:26" s="223" customFormat="1" x14ac:dyDescent="0.25">
      <c r="A162"/>
      <c r="B162" s="1412"/>
      <c r="C162" s="1412"/>
      <c r="D162" s="1412"/>
      <c r="E162" s="1412"/>
      <c r="F162" s="1412"/>
      <c r="G162" s="1412"/>
      <c r="H162" s="1412"/>
      <c r="I162" s="1412"/>
      <c r="J162" s="1412"/>
      <c r="K162" s="1412"/>
      <c r="L162" s="1412"/>
      <c r="M162" s="1412"/>
      <c r="N162" s="1412"/>
      <c r="O162" s="1412"/>
      <c r="P162" s="1412"/>
      <c r="Q162" s="1412"/>
      <c r="R162" s="1412"/>
      <c r="S162" s="1412"/>
      <c r="T162" s="1412"/>
      <c r="U162" s="1412"/>
      <c r="V162" s="1412"/>
      <c r="W162"/>
      <c r="X162"/>
      <c r="Y162"/>
      <c r="Z162"/>
    </row>
    <row r="163" spans="1:26" ht="25.5" x14ac:dyDescent="0.25">
      <c r="B163" s="1240" t="s">
        <v>2368</v>
      </c>
      <c r="C163" s="231"/>
      <c r="D163" s="231"/>
      <c r="E163" s="231"/>
      <c r="F163" s="231"/>
      <c r="G163" s="231"/>
      <c r="H163" s="231"/>
      <c r="I163" s="231"/>
      <c r="J163" s="231"/>
      <c r="K163" s="231"/>
      <c r="L163" s="231"/>
      <c r="M163" s="227"/>
      <c r="N163" s="227"/>
      <c r="O163" s="227"/>
      <c r="P163" s="227"/>
      <c r="Q163" s="227"/>
      <c r="T163" s="223"/>
    </row>
    <row r="164" spans="1:26" s="235" customFormat="1" ht="3" customHeight="1" x14ac:dyDescent="0.25">
      <c r="A164"/>
      <c r="B164" s="223"/>
      <c r="C164" s="223"/>
      <c r="D164" s="223"/>
      <c r="E164" s="223"/>
      <c r="F164" s="223"/>
      <c r="G164" s="230"/>
      <c r="H164" s="233"/>
      <c r="I164" s="230"/>
      <c r="J164" s="223"/>
      <c r="K164" s="223"/>
      <c r="L164" s="223"/>
      <c r="M164" s="223"/>
      <c r="N164" s="223"/>
      <c r="O164" s="223"/>
      <c r="P164" s="223"/>
      <c r="Q164" s="223"/>
      <c r="T164" s="223"/>
      <c r="U164" s="637"/>
      <c r="V164" s="234"/>
      <c r="W164"/>
      <c r="X164"/>
      <c r="Y164"/>
      <c r="Z164"/>
    </row>
    <row r="165" spans="1:26" s="250" customFormat="1" ht="27.95" customHeight="1" x14ac:dyDescent="0.25">
      <c r="A165"/>
      <c r="B165" s="3487" t="s">
        <v>2410</v>
      </c>
      <c r="C165" s="3488"/>
      <c r="D165" s="3488"/>
      <c r="E165" s="3488"/>
      <c r="F165" s="3488"/>
      <c r="G165" s="3488"/>
      <c r="H165" s="3488"/>
      <c r="I165" s="3488"/>
      <c r="J165" s="3488"/>
      <c r="K165" s="3488"/>
      <c r="L165" s="3488"/>
      <c r="M165" s="3488"/>
      <c r="N165" s="3488"/>
      <c r="O165" s="3488"/>
      <c r="P165" s="3488"/>
      <c r="Q165" s="3488"/>
      <c r="R165" s="3488"/>
      <c r="S165" s="3489"/>
      <c r="T165" s="238"/>
      <c r="U165" s="238"/>
      <c r="V165" s="248"/>
      <c r="W165"/>
      <c r="X165"/>
      <c r="Y165"/>
      <c r="Z165"/>
    </row>
    <row r="166" spans="1:26" s="250" customFormat="1" ht="14.1" customHeight="1" x14ac:dyDescent="0.25">
      <c r="A166"/>
      <c r="B166" s="240"/>
      <c r="C166" s="240"/>
      <c r="D166" s="240"/>
      <c r="E166" s="240"/>
      <c r="F166" s="240"/>
      <c r="G166" s="240"/>
      <c r="H166" s="240"/>
      <c r="I166" s="240"/>
      <c r="J166" s="240"/>
      <c r="K166" s="240"/>
      <c r="L166" s="240"/>
      <c r="M166" s="240"/>
      <c r="N166" s="240"/>
      <c r="O166" s="240"/>
      <c r="P166" s="240"/>
      <c r="Q166" s="240"/>
      <c r="R166" s="240"/>
      <c r="S166" s="251"/>
      <c r="T166" s="238"/>
      <c r="U166" s="238"/>
      <c r="V166" s="248">
        <v>7</v>
      </c>
      <c r="W166"/>
      <c r="X166"/>
      <c r="Y166"/>
      <c r="Z166"/>
    </row>
    <row r="167" spans="1:26" s="250" customFormat="1" ht="27.95" customHeight="1" x14ac:dyDescent="0.25">
      <c r="A167"/>
      <c r="B167" s="3547" t="s">
        <v>2411</v>
      </c>
      <c r="C167" s="3547"/>
      <c r="D167" s="3547"/>
      <c r="E167" s="3547"/>
      <c r="F167" s="3547"/>
      <c r="G167" s="3547"/>
      <c r="H167" s="3547"/>
      <c r="I167" s="3547"/>
      <c r="J167" s="3547"/>
      <c r="K167" s="3547"/>
      <c r="L167" s="3547"/>
      <c r="M167" s="3547"/>
      <c r="N167" s="3548" t="s">
        <v>2412</v>
      </c>
      <c r="O167" s="3549"/>
      <c r="P167" s="3549"/>
      <c r="Q167" s="3549"/>
      <c r="R167" s="3549"/>
      <c r="S167" s="3550"/>
      <c r="T167" s="238"/>
      <c r="U167" s="238"/>
      <c r="V167" s="248"/>
      <c r="W167"/>
      <c r="X167"/>
      <c r="Y167"/>
      <c r="Z167"/>
    </row>
    <row r="168" spans="1:26" s="250" customFormat="1" ht="27.95" customHeight="1" x14ac:dyDescent="0.25">
      <c r="A168"/>
      <c r="B168" s="3517" t="s">
        <v>2413</v>
      </c>
      <c r="C168" s="3518"/>
      <c r="D168" s="3518"/>
      <c r="E168" s="3518"/>
      <c r="F168" s="3518"/>
      <c r="G168" s="3518"/>
      <c r="H168" s="3518"/>
      <c r="I168" s="3518"/>
      <c r="J168" s="3518"/>
      <c r="K168" s="3518"/>
      <c r="L168" s="3518"/>
      <c r="M168" s="3518"/>
      <c r="N168" s="3518"/>
      <c r="O168" s="3518"/>
      <c r="P168" s="3518"/>
      <c r="Q168" s="3518"/>
      <c r="R168" s="3518"/>
      <c r="S168" s="3519"/>
      <c r="T168" s="238"/>
      <c r="U168" s="238"/>
      <c r="V168" s="248"/>
      <c r="W168"/>
      <c r="X168"/>
      <c r="Y168"/>
      <c r="Z168"/>
    </row>
    <row r="169" spans="1:26" s="250" customFormat="1" x14ac:dyDescent="0.25">
      <c r="A169"/>
      <c r="S169" s="238"/>
      <c r="T169" s="238"/>
      <c r="U169" s="238"/>
      <c r="V169" s="248"/>
      <c r="W169"/>
      <c r="X169"/>
      <c r="Y169"/>
      <c r="Z169"/>
    </row>
    <row r="170" spans="1:26" x14ac:dyDescent="0.25">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row>
    <row r="171" spans="1:26" x14ac:dyDescent="0.25">
      <c r="B171" s="1412"/>
      <c r="C171" s="1412"/>
      <c r="D171" s="1412"/>
      <c r="E171" s="1412"/>
      <c r="F171" s="1412"/>
      <c r="G171" s="1412"/>
      <c r="H171" s="1412"/>
      <c r="I171" s="1412"/>
      <c r="J171" s="1412"/>
      <c r="K171" s="1412"/>
      <c r="L171" s="1412"/>
      <c r="M171" s="1412"/>
      <c r="N171" s="1412"/>
      <c r="O171" s="1412"/>
      <c r="P171" s="1412"/>
      <c r="Q171" s="1412"/>
      <c r="R171" s="1412"/>
      <c r="S171" s="1412"/>
      <c r="T171" s="1412"/>
      <c r="U171" s="1412"/>
      <c r="V171" s="1412"/>
    </row>
    <row r="172" spans="1:26" ht="25.5" x14ac:dyDescent="0.25">
      <c r="B172" s="1243" t="s">
        <v>2364</v>
      </c>
      <c r="C172" s="231"/>
      <c r="D172" s="231"/>
      <c r="E172" s="231"/>
      <c r="F172" s="231"/>
      <c r="G172" s="231"/>
      <c r="H172" s="231"/>
      <c r="I172" s="231"/>
      <c r="J172" s="231"/>
      <c r="K172" s="231"/>
      <c r="L172" s="231"/>
      <c r="M172" s="227"/>
      <c r="N172" s="227"/>
      <c r="O172" s="227"/>
      <c r="P172" s="227"/>
      <c r="Q172" s="227"/>
      <c r="T172" s="223"/>
    </row>
    <row r="173" spans="1:26" s="235" customFormat="1" ht="3" customHeight="1" x14ac:dyDescent="0.25">
      <c r="A173"/>
      <c r="B173" s="223"/>
      <c r="C173" s="223"/>
      <c r="D173" s="223"/>
      <c r="E173" s="223"/>
      <c r="F173" s="223"/>
      <c r="G173" s="230"/>
      <c r="H173" s="233"/>
      <c r="I173" s="230"/>
      <c r="J173" s="223"/>
      <c r="K173" s="223"/>
      <c r="L173" s="223"/>
      <c r="M173" s="223"/>
      <c r="N173" s="223"/>
      <c r="O173" s="223"/>
      <c r="P173" s="223"/>
      <c r="Q173" s="223"/>
      <c r="T173" s="223"/>
      <c r="U173" s="637"/>
      <c r="V173" s="234"/>
      <c r="W173"/>
      <c r="X173"/>
      <c r="Y173"/>
      <c r="Z173"/>
    </row>
    <row r="174" spans="1:26" s="237" customFormat="1" ht="27.95" customHeight="1" x14ac:dyDescent="0.25">
      <c r="A174"/>
      <c r="B174" s="3487" t="s">
        <v>2406</v>
      </c>
      <c r="C174" s="3488"/>
      <c r="D174" s="3488"/>
      <c r="E174" s="3488"/>
      <c r="F174" s="3488"/>
      <c r="G174" s="3488"/>
      <c r="H174" s="3488"/>
      <c r="I174" s="3488"/>
      <c r="J174" s="3488"/>
      <c r="K174" s="3488"/>
      <c r="L174" s="3488"/>
      <c r="M174" s="3488"/>
      <c r="N174" s="3488"/>
      <c r="O174" s="3488"/>
      <c r="P174" s="3488"/>
      <c r="Q174" s="3488"/>
      <c r="R174" s="3488"/>
      <c r="S174" s="3489"/>
      <c r="T174" s="236"/>
      <c r="U174" s="639"/>
      <c r="V174" s="80">
        <v>8</v>
      </c>
      <c r="W174"/>
      <c r="X174"/>
      <c r="Y174"/>
      <c r="Z174"/>
    </row>
    <row r="175" spans="1:26" s="237" customFormat="1" ht="27.95" customHeight="1" x14ac:dyDescent="0.25">
      <c r="A175"/>
      <c r="B175" s="3485" t="s">
        <v>2414</v>
      </c>
      <c r="C175" s="3485"/>
      <c r="D175" s="3485"/>
      <c r="E175" s="3485"/>
      <c r="F175" s="3485"/>
      <c r="G175" s="3485"/>
      <c r="H175" s="3485"/>
      <c r="I175" s="3485"/>
      <c r="J175" s="3485"/>
      <c r="K175" s="3485"/>
      <c r="L175" s="3485"/>
      <c r="M175" s="3485"/>
      <c r="N175" s="3536" t="s">
        <v>2415</v>
      </c>
      <c r="O175" s="3537"/>
      <c r="P175" s="3537"/>
      <c r="Q175" s="3537"/>
      <c r="R175" s="3537"/>
      <c r="S175" s="3538"/>
      <c r="T175" s="236"/>
      <c r="U175" s="639"/>
      <c r="V175" s="80"/>
      <c r="W175"/>
      <c r="X175"/>
      <c r="Y175"/>
      <c r="Z175"/>
    </row>
    <row r="176" spans="1:26" s="237" customFormat="1" ht="14.1" customHeight="1" x14ac:dyDescent="0.25">
      <c r="A176"/>
      <c r="B176" s="3499"/>
      <c r="C176" s="3499"/>
      <c r="D176" s="3499"/>
      <c r="E176" s="3499"/>
      <c r="F176" s="3499"/>
      <c r="G176" s="3499"/>
      <c r="H176" s="2623"/>
      <c r="I176" s="2623"/>
      <c r="J176" s="2623"/>
      <c r="K176" s="2623"/>
      <c r="L176" s="2623"/>
      <c r="M176" s="2623"/>
      <c r="N176" s="3443"/>
      <c r="O176" s="3443"/>
      <c r="P176" s="3443"/>
      <c r="Q176" s="3443"/>
      <c r="R176" s="3443"/>
      <c r="S176" s="3443"/>
      <c r="T176" s="236"/>
      <c r="U176" s="639"/>
      <c r="V176" s="80"/>
      <c r="W176"/>
      <c r="X176"/>
      <c r="Y176"/>
      <c r="Z176"/>
    </row>
    <row r="177" spans="1:26" s="237" customFormat="1" ht="27.95" customHeight="1" x14ac:dyDescent="0.25">
      <c r="A177"/>
      <c r="B177" s="3532" t="s">
        <v>2416</v>
      </c>
      <c r="C177" s="3532"/>
      <c r="D177" s="3532"/>
      <c r="E177" s="3532"/>
      <c r="F177" s="3532"/>
      <c r="G177" s="3532"/>
      <c r="H177" s="3544" t="s">
        <v>2417</v>
      </c>
      <c r="I177" s="3545"/>
      <c r="J177" s="3545"/>
      <c r="K177" s="3545"/>
      <c r="L177" s="3545"/>
      <c r="M177" s="3545"/>
      <c r="N177" s="948"/>
      <c r="O177" s="949"/>
      <c r="P177" s="949"/>
      <c r="Q177" s="949"/>
      <c r="R177" s="949"/>
      <c r="S177" s="949"/>
      <c r="T177" s="236"/>
      <c r="U177" s="639"/>
      <c r="V177" s="80"/>
      <c r="W177"/>
      <c r="X177"/>
      <c r="Y177"/>
      <c r="Z177"/>
    </row>
    <row r="178" spans="1:26" ht="27.95" customHeight="1" x14ac:dyDescent="0.25">
      <c r="B178" s="3517" t="s">
        <v>2418</v>
      </c>
      <c r="C178" s="3518"/>
      <c r="D178" s="3518"/>
      <c r="E178" s="3518"/>
      <c r="F178" s="3518"/>
      <c r="G178" s="3518"/>
      <c r="H178" s="3518"/>
      <c r="I178" s="3518"/>
      <c r="J178" s="3518"/>
      <c r="K178" s="3518"/>
      <c r="L178" s="3518"/>
      <c r="M178" s="3519"/>
      <c r="N178" s="12"/>
      <c r="O178" s="3"/>
      <c r="P178" s="3"/>
      <c r="Q178" s="3"/>
      <c r="R178" s="3"/>
      <c r="S178" s="3"/>
    </row>
    <row r="179" spans="1:26" x14ac:dyDescent="0.25">
      <c r="B179"/>
      <c r="C179"/>
      <c r="D179"/>
      <c r="E179"/>
      <c r="F179"/>
      <c r="G179"/>
      <c r="H179"/>
      <c r="I179"/>
      <c r="J179"/>
      <c r="K179"/>
      <c r="L179"/>
      <c r="M179"/>
      <c r="N179"/>
      <c r="O179"/>
      <c r="P179"/>
      <c r="Q179"/>
      <c r="R179"/>
      <c r="S179"/>
      <c r="T179"/>
      <c r="U179"/>
      <c r="V179"/>
    </row>
    <row r="180" spans="1:26" x14ac:dyDescent="0.25">
      <c r="B180"/>
      <c r="C180"/>
      <c r="D180"/>
      <c r="E180"/>
      <c r="F180"/>
      <c r="G180"/>
      <c r="H180"/>
      <c r="I180"/>
      <c r="J180"/>
      <c r="K180"/>
      <c r="L180"/>
      <c r="M180"/>
      <c r="N180"/>
      <c r="O180"/>
      <c r="P180"/>
      <c r="Q180"/>
      <c r="R180"/>
      <c r="S180"/>
      <c r="T180"/>
      <c r="U180"/>
      <c r="V180"/>
    </row>
    <row r="181" spans="1:26" x14ac:dyDescent="0.25">
      <c r="B181" s="1412"/>
      <c r="C181" s="1412"/>
      <c r="D181" s="1412"/>
      <c r="E181" s="1412"/>
      <c r="F181" s="1412"/>
      <c r="G181" s="1412"/>
      <c r="H181" s="1412"/>
      <c r="I181" s="1412"/>
      <c r="J181" s="1412"/>
      <c r="K181" s="1412"/>
      <c r="L181" s="1412"/>
      <c r="M181" s="1412"/>
      <c r="N181" s="1412"/>
      <c r="O181" s="1412"/>
      <c r="P181" s="1412"/>
      <c r="Q181" s="1412"/>
      <c r="R181" s="1412"/>
      <c r="S181" s="1412"/>
      <c r="T181" s="1412"/>
      <c r="U181" s="1412"/>
      <c r="V181" s="1412"/>
    </row>
    <row r="182" spans="1:26" ht="25.5" x14ac:dyDescent="0.25">
      <c r="B182" s="1240" t="s">
        <v>2368</v>
      </c>
      <c r="C182" s="231"/>
      <c r="D182" s="231"/>
      <c r="E182" s="231"/>
      <c r="F182" s="231"/>
      <c r="G182" s="231"/>
      <c r="H182" s="231"/>
      <c r="I182" s="231"/>
      <c r="J182" s="231"/>
      <c r="K182" s="231"/>
      <c r="L182" s="231"/>
      <c r="M182" s="227"/>
      <c r="N182" s="227"/>
      <c r="O182" s="227"/>
      <c r="P182" s="227"/>
      <c r="Q182" s="227"/>
      <c r="T182" s="223"/>
    </row>
    <row r="183" spans="1:26" s="235" customFormat="1" ht="3" customHeight="1" x14ac:dyDescent="0.25">
      <c r="A183"/>
      <c r="B183" s="223"/>
      <c r="C183" s="223"/>
      <c r="D183" s="223"/>
      <c r="E183" s="223"/>
      <c r="F183" s="223"/>
      <c r="G183" s="230"/>
      <c r="H183" s="233"/>
      <c r="I183" s="230"/>
      <c r="J183" s="223"/>
      <c r="K183" s="223"/>
      <c r="L183" s="223"/>
      <c r="M183" s="223"/>
      <c r="N183" s="223"/>
      <c r="O183" s="223"/>
      <c r="P183" s="223"/>
      <c r="Q183" s="223"/>
      <c r="T183" s="223"/>
      <c r="U183" s="637"/>
      <c r="V183" s="234"/>
      <c r="W183"/>
      <c r="X183"/>
      <c r="Y183"/>
      <c r="Z183"/>
    </row>
    <row r="184" spans="1:26" s="242" customFormat="1" ht="27.95" customHeight="1" x14ac:dyDescent="0.25">
      <c r="A184"/>
      <c r="B184" s="3487" t="s">
        <v>2406</v>
      </c>
      <c r="C184" s="3488"/>
      <c r="D184" s="3488"/>
      <c r="E184" s="3488"/>
      <c r="F184" s="3488"/>
      <c r="G184" s="3488"/>
      <c r="H184" s="3488"/>
      <c r="I184" s="3488"/>
      <c r="J184" s="3488"/>
      <c r="K184" s="3488"/>
      <c r="L184" s="3488"/>
      <c r="M184" s="3488"/>
      <c r="N184" s="3488"/>
      <c r="O184" s="3488"/>
      <c r="P184" s="3488"/>
      <c r="Q184" s="3488"/>
      <c r="R184" s="3488"/>
      <c r="S184" s="3489"/>
      <c r="T184" s="241"/>
      <c r="U184" s="640"/>
      <c r="V184" s="80">
        <v>9</v>
      </c>
      <c r="W184"/>
      <c r="X184"/>
      <c r="Y184"/>
      <c r="Z184"/>
    </row>
    <row r="185" spans="1:26" s="242" customFormat="1" ht="27.95" customHeight="1" x14ac:dyDescent="0.25">
      <c r="A185"/>
      <c r="B185" s="3527" t="s">
        <v>3385</v>
      </c>
      <c r="C185" s="3528"/>
      <c r="D185" s="3528"/>
      <c r="E185" s="3528"/>
      <c r="F185" s="3528"/>
      <c r="G185" s="3528"/>
      <c r="H185" s="3528"/>
      <c r="I185" s="3528"/>
      <c r="J185" s="3528"/>
      <c r="K185" s="3528"/>
      <c r="L185" s="3529"/>
      <c r="M185" s="3536" t="s">
        <v>3386</v>
      </c>
      <c r="N185" s="3537"/>
      <c r="O185" s="3537"/>
      <c r="P185" s="3537"/>
      <c r="Q185" s="3537"/>
      <c r="R185" s="3537"/>
      <c r="S185" s="3538"/>
      <c r="T185" s="241"/>
      <c r="U185" s="640"/>
      <c r="V185" s="243"/>
      <c r="W185"/>
      <c r="X185"/>
      <c r="Y185"/>
      <c r="Z185"/>
    </row>
    <row r="186" spans="1:26" s="242" customFormat="1" x14ac:dyDescent="0.25">
      <c r="A186"/>
      <c r="B186" s="240"/>
      <c r="C186" s="240"/>
      <c r="D186" s="240"/>
      <c r="E186" s="240"/>
      <c r="F186" s="240"/>
      <c r="G186" s="240"/>
      <c r="H186" s="240"/>
      <c r="I186" s="240"/>
      <c r="J186" s="240"/>
      <c r="K186" s="240"/>
      <c r="L186" s="240"/>
      <c r="M186" s="240"/>
      <c r="N186" s="240"/>
      <c r="O186" s="240"/>
      <c r="P186" s="240"/>
      <c r="Q186" s="240"/>
      <c r="R186" s="240"/>
      <c r="S186" s="231"/>
      <c r="T186" s="241"/>
      <c r="U186" s="640"/>
      <c r="V186" s="243"/>
      <c r="W186"/>
      <c r="X186"/>
      <c r="Y186"/>
      <c r="Z186"/>
    </row>
    <row r="187" spans="1:26" s="242" customFormat="1" ht="27.95" customHeight="1" x14ac:dyDescent="0.25">
      <c r="A187"/>
      <c r="B187" s="3563" t="s">
        <v>2419</v>
      </c>
      <c r="C187" s="3564"/>
      <c r="D187" s="3564"/>
      <c r="E187" s="3564"/>
      <c r="F187" s="3564"/>
      <c r="G187" s="3565"/>
      <c r="H187" s="3536" t="s">
        <v>2420</v>
      </c>
      <c r="I187" s="3537"/>
      <c r="J187" s="3537"/>
      <c r="K187" s="3537"/>
      <c r="L187" s="3538"/>
      <c r="M187" s="252"/>
      <c r="N187" s="231"/>
      <c r="O187" s="231"/>
      <c r="P187" s="231"/>
      <c r="Q187" s="245"/>
      <c r="R187" s="245"/>
      <c r="S187" s="245"/>
      <c r="T187" s="241"/>
      <c r="U187" s="640"/>
      <c r="V187" s="243"/>
      <c r="W187"/>
      <c r="X187"/>
      <c r="Y187"/>
      <c r="Z187"/>
    </row>
    <row r="188" spans="1:26" s="242" customFormat="1" ht="27.95" customHeight="1" x14ac:dyDescent="0.25">
      <c r="A188"/>
      <c r="B188" s="3504" t="s">
        <v>2421</v>
      </c>
      <c r="C188" s="3505"/>
      <c r="D188" s="3505"/>
      <c r="E188" s="3505"/>
      <c r="F188" s="3505"/>
      <c r="G188" s="3505"/>
      <c r="H188" s="3505"/>
      <c r="I188" s="3505"/>
      <c r="J188" s="3505"/>
      <c r="K188" s="3505"/>
      <c r="L188" s="3506"/>
      <c r="M188" s="12"/>
      <c r="N188" s="3"/>
      <c r="O188" s="3"/>
      <c r="P188" s="3"/>
      <c r="Q188" s="3"/>
      <c r="R188" s="3"/>
      <c r="S188" s="3"/>
      <c r="T188" s="241"/>
      <c r="U188" s="640"/>
      <c r="V188" s="243"/>
      <c r="W188"/>
      <c r="X188"/>
      <c r="Y188"/>
      <c r="Z188"/>
    </row>
    <row r="189" spans="1:26" x14ac:dyDescent="0.25">
      <c r="B189" s="610"/>
      <c r="C189" s="610"/>
      <c r="D189" s="610"/>
      <c r="E189" s="610"/>
      <c r="F189" s="610"/>
      <c r="G189" s="610"/>
      <c r="H189" s="610"/>
      <c r="I189" s="610"/>
      <c r="J189" s="610"/>
      <c r="K189" s="610"/>
      <c r="L189" s="610"/>
      <c r="M189" s="610"/>
      <c r="N189" s="610"/>
      <c r="O189" s="610"/>
      <c r="P189" s="610"/>
      <c r="Q189" s="610"/>
      <c r="R189" s="610"/>
      <c r="S189" s="610"/>
      <c r="T189" s="610"/>
      <c r="U189" s="610"/>
      <c r="V189" s="610"/>
    </row>
    <row r="190" spans="1:26" x14ac:dyDescent="0.25">
      <c r="B190" s="610"/>
      <c r="C190" s="610"/>
      <c r="D190" s="610"/>
      <c r="E190" s="610"/>
      <c r="F190" s="610"/>
      <c r="G190" s="610"/>
      <c r="H190" s="610"/>
      <c r="I190" s="610"/>
      <c r="J190" s="610"/>
      <c r="K190" s="610"/>
      <c r="L190" s="610"/>
      <c r="M190" s="610"/>
      <c r="N190" s="610"/>
      <c r="O190" s="610"/>
      <c r="P190" s="610"/>
      <c r="Q190" s="610"/>
      <c r="R190" s="610"/>
      <c r="S190" s="610"/>
      <c r="T190" s="610"/>
      <c r="U190" s="610"/>
      <c r="V190" s="610"/>
    </row>
    <row r="191" spans="1:26" x14ac:dyDescent="0.25">
      <c r="B191" s="1412"/>
      <c r="C191" s="1412"/>
      <c r="D191" s="1412"/>
      <c r="E191" s="1412"/>
      <c r="F191" s="1412"/>
      <c r="G191" s="1412"/>
      <c r="H191" s="1412"/>
      <c r="I191" s="1412"/>
      <c r="J191" s="1412"/>
      <c r="K191" s="1412"/>
      <c r="L191" s="1412"/>
      <c r="M191" s="1412"/>
      <c r="N191" s="1412"/>
      <c r="O191" s="1412"/>
      <c r="P191" s="1412"/>
      <c r="Q191" s="1412"/>
      <c r="R191" s="1412"/>
      <c r="S191" s="1412"/>
      <c r="T191" s="1412"/>
      <c r="U191" s="1412"/>
      <c r="V191" s="1412"/>
    </row>
    <row r="192" spans="1:26" ht="25.5" x14ac:dyDescent="0.25">
      <c r="B192" s="1242" t="s">
        <v>2368</v>
      </c>
      <c r="C192" s="638"/>
      <c r="D192" s="638"/>
      <c r="E192" s="638"/>
      <c r="F192" s="638"/>
      <c r="G192" s="638"/>
      <c r="H192" s="638"/>
      <c r="I192" s="638"/>
      <c r="J192" s="638"/>
      <c r="K192" s="638"/>
      <c r="L192" s="638"/>
      <c r="M192" s="638"/>
      <c r="N192" s="638"/>
      <c r="O192" s="638"/>
      <c r="P192" s="638"/>
      <c r="Q192" s="638"/>
      <c r="R192" s="638"/>
      <c r="S192" s="638"/>
      <c r="T192" s="638"/>
      <c r="V192" s="1388"/>
    </row>
    <row r="193" spans="1:26" x14ac:dyDescent="0.25">
      <c r="B193" s="637"/>
      <c r="C193" s="637"/>
      <c r="D193" s="637"/>
      <c r="E193" s="637"/>
      <c r="F193" s="637"/>
      <c r="G193" s="230"/>
      <c r="H193" s="233"/>
      <c r="I193" s="230"/>
      <c r="J193" s="637"/>
      <c r="K193" s="637"/>
      <c r="L193" s="637"/>
      <c r="M193" s="637"/>
      <c r="N193" s="637"/>
      <c r="O193" s="637"/>
      <c r="P193" s="637"/>
      <c r="Q193" s="637"/>
      <c r="R193" s="637"/>
      <c r="S193" s="637"/>
      <c r="T193" s="637"/>
      <c r="U193" s="637"/>
      <c r="V193" s="234"/>
    </row>
    <row r="194" spans="1:26" ht="27.95" customHeight="1" x14ac:dyDescent="0.25">
      <c r="B194" s="3487" t="s">
        <v>2384</v>
      </c>
      <c r="C194" s="3488"/>
      <c r="D194" s="3488"/>
      <c r="E194" s="3488"/>
      <c r="F194" s="3488"/>
      <c r="G194" s="3488"/>
      <c r="H194" s="3488"/>
      <c r="I194" s="3488"/>
      <c r="J194" s="3488"/>
      <c r="K194" s="3488"/>
      <c r="L194" s="3488"/>
      <c r="M194" s="3488"/>
      <c r="N194" s="3488"/>
      <c r="O194" s="3488"/>
      <c r="P194" s="3488"/>
      <c r="Q194" s="3488"/>
      <c r="R194" s="3488"/>
      <c r="S194" s="1393"/>
      <c r="T194" s="639"/>
      <c r="U194" s="639"/>
      <c r="V194" s="134">
        <v>10</v>
      </c>
    </row>
    <row r="195" spans="1:26" ht="27.95" customHeight="1" x14ac:dyDescent="0.25">
      <c r="B195" s="3566" t="s">
        <v>2668</v>
      </c>
      <c r="C195" s="3567"/>
      <c r="D195" s="3567"/>
      <c r="E195" s="3567"/>
      <c r="F195" s="3567"/>
      <c r="G195" s="3567"/>
      <c r="H195" s="3567"/>
      <c r="I195" s="3568"/>
      <c r="J195" s="1398"/>
      <c r="K195" s="1398"/>
      <c r="L195" s="1398"/>
      <c r="M195" s="1398"/>
      <c r="N195" s="1398"/>
      <c r="O195" s="1398"/>
      <c r="P195" s="3539"/>
      <c r="Q195" s="3539"/>
      <c r="R195" s="3539"/>
      <c r="S195" s="206"/>
      <c r="T195" s="639"/>
      <c r="U195" s="639"/>
      <c r="V195" s="80"/>
    </row>
    <row r="196" spans="1:26" ht="33" x14ac:dyDescent="0.25">
      <c r="B196" s="3542" t="s">
        <v>3163</v>
      </c>
      <c r="C196" s="3543"/>
      <c r="D196" s="1766" t="s">
        <v>3164</v>
      </c>
      <c r="E196" s="1767" t="s">
        <v>3165</v>
      </c>
      <c r="F196" s="1767" t="s">
        <v>3166</v>
      </c>
      <c r="G196" s="1764"/>
      <c r="I196" s="1765"/>
      <c r="J196" s="240"/>
      <c r="K196" s="240"/>
      <c r="L196" s="240"/>
      <c r="M196" s="240"/>
      <c r="N196" s="240"/>
      <c r="O196" s="240"/>
      <c r="P196" s="1389"/>
      <c r="Q196" s="1389"/>
      <c r="R196" s="1389"/>
      <c r="S196" s="1389"/>
      <c r="T196" s="639"/>
      <c r="U196" s="639"/>
      <c r="V196" s="80"/>
    </row>
    <row r="197" spans="1:26" x14ac:dyDescent="0.25">
      <c r="B197" s="240"/>
      <c r="C197" s="240"/>
      <c r="D197" s="240"/>
      <c r="E197" s="240"/>
      <c r="F197" s="240"/>
      <c r="G197" s="240"/>
      <c r="H197" s="240"/>
      <c r="I197" s="240"/>
      <c r="J197" s="240"/>
      <c r="K197" s="3540"/>
      <c r="L197" s="3541"/>
      <c r="M197" s="1396"/>
      <c r="N197" s="240"/>
      <c r="O197" s="240"/>
      <c r="P197" s="1389"/>
      <c r="Q197" s="1389"/>
      <c r="R197" s="3"/>
      <c r="S197" s="3"/>
      <c r="T197" s="639"/>
      <c r="U197" s="639"/>
      <c r="V197" s="80"/>
    </row>
    <row r="198" spans="1:26" ht="49.5" customHeight="1" x14ac:dyDescent="0.25">
      <c r="B198" s="1768" t="s">
        <v>3167</v>
      </c>
      <c r="C198" s="240"/>
      <c r="D198" s="240"/>
      <c r="E198" s="240"/>
      <c r="F198" s="240"/>
      <c r="G198" s="240"/>
      <c r="H198" s="240"/>
      <c r="I198" s="240"/>
      <c r="J198" s="240"/>
      <c r="K198" s="92"/>
      <c r="L198" s="1397"/>
      <c r="M198" s="1396"/>
      <c r="N198" s="240"/>
      <c r="O198" s="240"/>
      <c r="P198" s="1389"/>
      <c r="Q198" s="1389"/>
      <c r="R198" s="3"/>
      <c r="S198" s="3"/>
      <c r="T198" s="639"/>
      <c r="U198" s="639"/>
      <c r="V198" s="80"/>
    </row>
    <row r="199" spans="1:26" ht="28.5" customHeight="1" x14ac:dyDescent="0.25">
      <c r="B199" s="3504" t="s">
        <v>2667</v>
      </c>
      <c r="C199" s="3506"/>
      <c r="D199" s="1395"/>
      <c r="E199" s="240"/>
      <c r="F199" s="240"/>
      <c r="G199" s="240"/>
      <c r="H199" s="240"/>
      <c r="I199" s="240"/>
      <c r="J199" s="240"/>
      <c r="K199" s="3540"/>
      <c r="L199" s="3541"/>
      <c r="M199" s="3541"/>
      <c r="N199" s="3"/>
      <c r="O199" s="240"/>
      <c r="P199" s="1389"/>
      <c r="Q199" s="1389"/>
      <c r="R199" s="1389"/>
      <c r="S199" s="1389"/>
      <c r="T199" s="639"/>
      <c r="U199" s="639"/>
      <c r="V199" s="80"/>
    </row>
    <row r="200" spans="1:26" x14ac:dyDescent="0.25">
      <c r="B200" s="610"/>
      <c r="C200" s="610"/>
      <c r="D200" s="610"/>
      <c r="E200" s="610"/>
      <c r="F200" s="610"/>
      <c r="G200" s="610"/>
      <c r="H200" s="610"/>
      <c r="I200" s="610"/>
      <c r="J200" s="610"/>
      <c r="K200" s="610"/>
      <c r="L200" s="610"/>
      <c r="M200" s="610"/>
      <c r="N200" s="610"/>
      <c r="O200" s="610"/>
      <c r="P200" s="610"/>
      <c r="Q200" s="610"/>
      <c r="R200" s="610"/>
      <c r="S200" s="610"/>
      <c r="T200" s="610"/>
      <c r="U200" s="610"/>
      <c r="V200" s="610"/>
    </row>
    <row r="201" spans="1:26" x14ac:dyDescent="0.25">
      <c r="B201" s="1412"/>
      <c r="C201" s="1412"/>
      <c r="D201" s="1412"/>
      <c r="E201" s="1412"/>
      <c r="F201" s="1412"/>
      <c r="G201" s="1412"/>
      <c r="H201" s="1412"/>
      <c r="I201" s="1412"/>
      <c r="J201" s="1412"/>
      <c r="K201" s="1412"/>
      <c r="L201" s="1412"/>
      <c r="M201" s="1412"/>
      <c r="N201" s="1412"/>
      <c r="O201" s="1412"/>
      <c r="P201" s="1412"/>
      <c r="Q201" s="1412"/>
      <c r="R201" s="1412"/>
      <c r="S201" s="1412"/>
      <c r="T201" s="1412"/>
      <c r="U201" s="1412"/>
      <c r="V201" s="1412"/>
    </row>
    <row r="202" spans="1:26" ht="25.5" x14ac:dyDescent="0.25">
      <c r="B202" s="1240" t="s">
        <v>2368</v>
      </c>
      <c r="C202" s="231"/>
      <c r="D202" s="231"/>
      <c r="E202" s="231"/>
      <c r="F202" s="231"/>
      <c r="G202" s="231"/>
      <c r="H202" s="231"/>
      <c r="I202" s="231"/>
      <c r="J202" s="231"/>
      <c r="K202" s="231"/>
      <c r="L202" s="231"/>
      <c r="M202" s="227"/>
      <c r="N202" s="227"/>
      <c r="O202" s="227"/>
      <c r="P202" s="227"/>
      <c r="Q202" s="227"/>
      <c r="T202" s="223"/>
    </row>
    <row r="203" spans="1:26" s="235" customFormat="1" ht="3" customHeight="1" x14ac:dyDescent="0.25">
      <c r="A203"/>
      <c r="B203" s="223"/>
      <c r="C203" s="223"/>
      <c r="D203" s="223"/>
      <c r="E203" s="223"/>
      <c r="F203" s="223"/>
      <c r="G203" s="230"/>
      <c r="H203" s="233"/>
      <c r="I203" s="230"/>
      <c r="J203" s="223"/>
      <c r="K203" s="223"/>
      <c r="L203" s="223"/>
      <c r="M203" s="223"/>
      <c r="N203" s="223"/>
      <c r="O203" s="223"/>
      <c r="P203" s="223"/>
      <c r="Q203" s="223"/>
      <c r="T203" s="223"/>
      <c r="U203" s="637"/>
      <c r="V203" s="234"/>
      <c r="W203"/>
      <c r="X203"/>
      <c r="Y203"/>
      <c r="Z203"/>
    </row>
    <row r="204" spans="1:26" s="237" customFormat="1" ht="27.95" customHeight="1" x14ac:dyDescent="0.25">
      <c r="A204"/>
      <c r="B204" s="3490" t="s">
        <v>2406</v>
      </c>
      <c r="C204" s="3490"/>
      <c r="D204" s="3490"/>
      <c r="E204" s="3490"/>
      <c r="F204" s="3490"/>
      <c r="G204" s="3490"/>
      <c r="H204" s="3490"/>
      <c r="I204" s="3490"/>
      <c r="J204" s="3490"/>
      <c r="K204" s="3490"/>
      <c r="L204" s="3490"/>
      <c r="M204" s="3490"/>
      <c r="N204" s="3490"/>
      <c r="O204" s="3490"/>
      <c r="P204" s="3490"/>
      <c r="Q204" s="3490"/>
      <c r="R204" s="3490"/>
      <c r="S204" s="3490"/>
      <c r="T204" s="236"/>
      <c r="U204" s="639"/>
      <c r="V204" s="80">
        <v>12</v>
      </c>
      <c r="W204"/>
      <c r="X204"/>
      <c r="Y204"/>
      <c r="Z204"/>
    </row>
    <row r="205" spans="1:26" s="237" customFormat="1" ht="27.95" customHeight="1" x14ac:dyDescent="0.25">
      <c r="A205"/>
      <c r="B205" s="3487" t="s">
        <v>1268</v>
      </c>
      <c r="C205" s="3488"/>
      <c r="D205" s="3488"/>
      <c r="E205" s="3488"/>
      <c r="F205" s="3488"/>
      <c r="G205" s="3489"/>
      <c r="H205" s="3498" t="s">
        <v>1269</v>
      </c>
      <c r="I205" s="3499"/>
      <c r="J205" s="3499"/>
      <c r="K205" s="3499"/>
      <c r="L205" s="3499"/>
      <c r="M205" s="3499"/>
      <c r="N205" s="3499"/>
      <c r="O205" s="3499"/>
      <c r="P205" s="3499"/>
      <c r="Q205" s="3499"/>
      <c r="R205" s="3499"/>
      <c r="S205" s="3500"/>
      <c r="T205" s="236"/>
      <c r="U205" s="639"/>
      <c r="V205" s="80"/>
      <c r="W205"/>
      <c r="X205"/>
      <c r="Y205"/>
      <c r="Z205"/>
    </row>
    <row r="206" spans="1:26" s="237" customFormat="1" ht="27.95" customHeight="1" x14ac:dyDescent="0.25">
      <c r="A206"/>
      <c r="B206" s="3569" t="s">
        <v>2422</v>
      </c>
      <c r="C206" s="3570"/>
      <c r="D206" s="3570"/>
      <c r="E206" s="3570"/>
      <c r="F206" s="3571"/>
      <c r="G206" s="3"/>
      <c r="H206" s="3"/>
      <c r="I206" s="3"/>
      <c r="J206" s="3"/>
      <c r="K206" s="3"/>
      <c r="L206" s="3"/>
      <c r="M206" s="3"/>
      <c r="N206" s="3"/>
      <c r="O206" s="3"/>
      <c r="P206" s="3"/>
      <c r="Q206" s="3"/>
      <c r="R206" s="240"/>
      <c r="S206" s="240"/>
      <c r="T206" s="236"/>
      <c r="U206" s="639"/>
      <c r="V206" s="80"/>
      <c r="W206"/>
      <c r="X206"/>
      <c r="Y206"/>
      <c r="Z206"/>
    </row>
    <row r="207" spans="1:26" s="237" customFormat="1" ht="27.95" customHeight="1" x14ac:dyDescent="0.25">
      <c r="A207"/>
      <c r="B207" s="3560" t="s">
        <v>2423</v>
      </c>
      <c r="C207" s="3561"/>
      <c r="D207" s="3561"/>
      <c r="E207" s="3562"/>
      <c r="F207" s="1068"/>
      <c r="G207" s="3"/>
      <c r="H207" s="3"/>
      <c r="I207" s="3"/>
      <c r="J207" s="3"/>
      <c r="K207" s="3"/>
      <c r="L207" s="3"/>
      <c r="M207" s="3"/>
      <c r="N207" s="3"/>
      <c r="O207" s="3"/>
      <c r="P207" s="3"/>
      <c r="Q207" s="3"/>
      <c r="R207" s="240"/>
      <c r="S207" s="240"/>
      <c r="T207" s="639"/>
      <c r="U207" s="639"/>
      <c r="V207" s="80"/>
      <c r="W207"/>
      <c r="X207"/>
      <c r="Y207"/>
      <c r="Z207"/>
    </row>
    <row r="208" spans="1:26" s="237" customFormat="1" ht="14.1" customHeight="1" x14ac:dyDescent="0.25">
      <c r="A208"/>
      <c r="B208" s="3"/>
      <c r="C208" s="3"/>
      <c r="D208" s="3"/>
      <c r="E208" s="3"/>
      <c r="F208" s="3"/>
      <c r="G208" s="3"/>
      <c r="H208" s="3"/>
      <c r="I208" s="3"/>
      <c r="J208" s="3"/>
      <c r="K208" s="3"/>
      <c r="L208" s="3"/>
      <c r="M208" s="3"/>
      <c r="N208" s="3"/>
      <c r="O208" s="3"/>
      <c r="P208" s="3"/>
      <c r="Q208" s="3"/>
      <c r="R208" s="240"/>
      <c r="S208" s="240"/>
      <c r="T208" s="639"/>
      <c r="U208" s="639"/>
      <c r="V208" s="80"/>
      <c r="W208"/>
      <c r="X208"/>
      <c r="Y208"/>
      <c r="Z208"/>
    </row>
    <row r="209" spans="1:26" s="237" customFormat="1" ht="27.95" customHeight="1" x14ac:dyDescent="0.25">
      <c r="A209"/>
      <c r="B209" s="3501" t="s">
        <v>2424</v>
      </c>
      <c r="C209" s="3502"/>
      <c r="D209" s="3502"/>
      <c r="E209" s="946"/>
      <c r="F209" s="945"/>
      <c r="G209" s="3"/>
      <c r="H209" s="3"/>
      <c r="I209" s="3"/>
      <c r="J209" s="3"/>
      <c r="K209" s="3"/>
      <c r="L209" s="3"/>
      <c r="M209" s="3"/>
      <c r="N209" s="3"/>
      <c r="O209" s="3"/>
      <c r="P209" s="3"/>
      <c r="Q209" s="3"/>
      <c r="R209" s="240"/>
      <c r="S209" s="240"/>
      <c r="T209" s="236"/>
      <c r="U209" s="639"/>
      <c r="V209" s="80"/>
      <c r="W209"/>
      <c r="X209"/>
      <c r="Y209"/>
      <c r="Z209"/>
    </row>
    <row r="210" spans="1:26" s="237" customFormat="1" ht="27.95" customHeight="1" x14ac:dyDescent="0.25">
      <c r="A210"/>
      <c r="B210" s="3504" t="s">
        <v>2425</v>
      </c>
      <c r="C210" s="3505"/>
      <c r="D210" s="3505"/>
      <c r="E210" s="3505"/>
      <c r="F210" s="947"/>
      <c r="G210" s="231"/>
      <c r="H210" s="240"/>
      <c r="I210" s="240"/>
      <c r="J210" s="231"/>
      <c r="K210" s="231"/>
      <c r="L210" s="231"/>
      <c r="M210" s="231"/>
      <c r="N210" s="231"/>
      <c r="O210" s="231"/>
      <c r="P210" s="231"/>
      <c r="Q210" s="231"/>
      <c r="R210" s="240"/>
      <c r="S210" s="240"/>
      <c r="T210" s="236"/>
      <c r="U210" s="639"/>
      <c r="V210" s="80"/>
      <c r="W210"/>
      <c r="X210"/>
      <c r="Y210"/>
      <c r="Z210"/>
    </row>
    <row r="211" spans="1:26" s="237" customFormat="1" ht="14.1" customHeight="1" x14ac:dyDescent="0.25">
      <c r="A211"/>
      <c r="F211" s="639"/>
      <c r="G211" s="3"/>
      <c r="H211" s="3"/>
      <c r="I211" s="3"/>
      <c r="J211" s="3"/>
      <c r="K211" s="3"/>
      <c r="L211" s="240"/>
      <c r="M211" s="240"/>
      <c r="N211" s="240"/>
      <c r="O211" s="240"/>
      <c r="P211" s="240"/>
      <c r="Q211" s="240"/>
      <c r="R211" s="240"/>
      <c r="S211" s="240"/>
      <c r="T211" s="236"/>
      <c r="U211" s="639"/>
      <c r="V211" s="80"/>
      <c r="W211"/>
      <c r="X211"/>
      <c r="Y211"/>
      <c r="Z211"/>
    </row>
    <row r="212" spans="1:26" x14ac:dyDescent="0.25">
      <c r="B212" s="610"/>
      <c r="C212" s="610"/>
      <c r="D212" s="610"/>
      <c r="E212" s="610"/>
      <c r="F212" s="610"/>
      <c r="G212" s="610"/>
      <c r="H212" s="610"/>
      <c r="I212" s="610"/>
      <c r="J212" s="610"/>
      <c r="K212" s="610"/>
      <c r="L212" s="610"/>
      <c r="M212" s="610"/>
      <c r="N212" s="610"/>
      <c r="O212" s="610"/>
      <c r="P212" s="610"/>
      <c r="Q212" s="610"/>
      <c r="R212" s="610"/>
      <c r="S212" s="610"/>
      <c r="T212" s="610"/>
      <c r="U212" s="610"/>
      <c r="V212" s="610"/>
    </row>
    <row r="213" spans="1:26" x14ac:dyDescent="0.25">
      <c r="B213" s="1412"/>
      <c r="C213" s="1412"/>
      <c r="D213" s="1412"/>
      <c r="E213" s="1412"/>
      <c r="F213" s="1412"/>
      <c r="G213" s="1412"/>
      <c r="H213" s="1412"/>
      <c r="I213" s="1412"/>
      <c r="J213" s="1412"/>
      <c r="K213" s="1412"/>
      <c r="L213" s="1412"/>
      <c r="M213" s="1412"/>
      <c r="N213" s="1412"/>
      <c r="O213" s="1412"/>
      <c r="P213" s="1412"/>
      <c r="Q213" s="1412"/>
      <c r="R213" s="1412"/>
      <c r="S213" s="1412"/>
      <c r="T213" s="1412"/>
      <c r="U213" s="1412"/>
      <c r="V213" s="1412"/>
    </row>
    <row r="214" spans="1:26" ht="25.5" x14ac:dyDescent="0.25">
      <c r="B214" s="1240" t="s">
        <v>2368</v>
      </c>
      <c r="C214" s="231"/>
      <c r="D214" s="231"/>
      <c r="E214" s="231"/>
      <c r="F214" s="231"/>
      <c r="G214" s="231"/>
      <c r="H214" s="231"/>
      <c r="I214" s="231"/>
      <c r="J214" s="231"/>
      <c r="K214" s="231"/>
      <c r="L214" s="231"/>
      <c r="M214" s="227"/>
      <c r="N214" s="227"/>
      <c r="O214" s="227"/>
      <c r="P214" s="227"/>
      <c r="Q214" s="227"/>
      <c r="T214" s="223"/>
    </row>
    <row r="215" spans="1:26" s="235" customFormat="1" ht="3" customHeight="1" x14ac:dyDescent="0.25">
      <c r="A215"/>
      <c r="B215" s="223"/>
      <c r="C215" s="223"/>
      <c r="D215" s="223"/>
      <c r="E215" s="223"/>
      <c r="F215" s="223"/>
      <c r="G215" s="230"/>
      <c r="H215" s="233"/>
      <c r="I215" s="230"/>
      <c r="J215" s="223"/>
      <c r="K215" s="223"/>
      <c r="L215" s="223"/>
      <c r="M215" s="223"/>
      <c r="N215" s="223"/>
      <c r="O215" s="223"/>
      <c r="P215" s="223"/>
      <c r="Q215" s="223"/>
      <c r="T215" s="223"/>
      <c r="U215" s="637"/>
      <c r="V215" s="234"/>
      <c r="W215"/>
      <c r="X215"/>
      <c r="Y215"/>
      <c r="Z215"/>
    </row>
    <row r="216" spans="1:26" s="237" customFormat="1" ht="27.95" customHeight="1" x14ac:dyDescent="0.25">
      <c r="A216"/>
      <c r="B216" s="3490" t="s">
        <v>2426</v>
      </c>
      <c r="C216" s="3490"/>
      <c r="D216" s="3490"/>
      <c r="E216" s="3490"/>
      <c r="F216" s="3490"/>
      <c r="G216" s="3490"/>
      <c r="H216" s="3490"/>
      <c r="I216" s="3490"/>
      <c r="J216" s="3490"/>
      <c r="K216" s="3490"/>
      <c r="L216" s="3490"/>
      <c r="M216" s="3490"/>
      <c r="N216" s="3490"/>
      <c r="O216" s="3490"/>
      <c r="P216" s="3490"/>
      <c r="Q216" s="3490"/>
      <c r="R216" s="3490"/>
      <c r="S216" s="3490"/>
      <c r="T216" s="236"/>
      <c r="U216" s="639"/>
      <c r="V216" s="80">
        <v>14</v>
      </c>
      <c r="W216"/>
      <c r="X216"/>
      <c r="Y216"/>
      <c r="Z216"/>
    </row>
    <row r="217" spans="1:26" s="237" customFormat="1" ht="27.95" customHeight="1" x14ac:dyDescent="0.25">
      <c r="A217"/>
      <c r="B217" s="3486" t="s">
        <v>1268</v>
      </c>
      <c r="C217" s="3491"/>
      <c r="D217" s="3491"/>
      <c r="E217" s="3491"/>
      <c r="F217" s="3491"/>
      <c r="G217" s="3491"/>
      <c r="H217" s="3491"/>
      <c r="I217" s="3491"/>
      <c r="J217" s="3530" t="s">
        <v>1269</v>
      </c>
      <c r="K217" s="3531"/>
      <c r="L217" s="3531"/>
      <c r="M217" s="3531"/>
      <c r="N217" s="3531"/>
      <c r="O217" s="3531"/>
      <c r="P217" s="3531"/>
      <c r="Q217" s="3531"/>
      <c r="R217" s="3531"/>
      <c r="S217" s="3531"/>
      <c r="T217" s="236"/>
      <c r="U217" s="639"/>
      <c r="V217" s="80"/>
      <c r="W217"/>
      <c r="X217"/>
      <c r="Y217"/>
      <c r="Z217"/>
    </row>
    <row r="218" spans="1:26" s="237" customFormat="1" ht="14.1" customHeight="1" x14ac:dyDescent="0.25">
      <c r="A218"/>
      <c r="B218" s="240"/>
      <c r="C218" s="240"/>
      <c r="D218" s="240"/>
      <c r="E218" s="240"/>
      <c r="F218" s="240"/>
      <c r="G218" s="240"/>
      <c r="H218" s="240"/>
      <c r="I218" s="240"/>
      <c r="J218" s="240"/>
      <c r="K218" s="240"/>
      <c r="L218" s="240"/>
      <c r="M218" s="240"/>
      <c r="N218" s="240"/>
      <c r="O218" s="240"/>
      <c r="P218" s="240"/>
      <c r="Q218" s="240"/>
      <c r="R218" s="240"/>
      <c r="S218" s="240"/>
      <c r="T218" s="236"/>
      <c r="U218" s="639"/>
      <c r="V218" s="80"/>
      <c r="W218"/>
      <c r="X218"/>
      <c r="Y218"/>
      <c r="Z218"/>
    </row>
    <row r="219" spans="1:26" s="237" customFormat="1" ht="27.95" customHeight="1" x14ac:dyDescent="0.25">
      <c r="A219"/>
      <c r="B219" s="245"/>
      <c r="C219" s="245"/>
      <c r="D219" s="245"/>
      <c r="E219" s="245"/>
      <c r="F219" s="245"/>
      <c r="G219" s="245"/>
      <c r="H219" s="245"/>
      <c r="I219" s="245"/>
      <c r="J219" s="3532" t="s">
        <v>2427</v>
      </c>
      <c r="K219" s="3532"/>
      <c r="L219" s="3532"/>
      <c r="M219" s="3532"/>
      <c r="N219" s="3532"/>
      <c r="O219" s="3532"/>
      <c r="P219" s="3532"/>
      <c r="Q219" s="3532"/>
      <c r="R219" s="3532"/>
      <c r="S219" s="3532"/>
      <c r="T219" s="236"/>
      <c r="U219" s="639"/>
      <c r="V219" s="80"/>
      <c r="W219"/>
      <c r="X219"/>
      <c r="Y219"/>
      <c r="Z219"/>
    </row>
    <row r="223" spans="1:26" x14ac:dyDescent="0.25">
      <c r="B223" s="229"/>
      <c r="C223" s="229"/>
      <c r="D223" s="229"/>
      <c r="E223" s="229"/>
      <c r="F223" s="229"/>
      <c r="G223" s="229"/>
      <c r="H223" s="229"/>
      <c r="I223" s="229"/>
      <c r="J223" s="229"/>
      <c r="K223" s="229"/>
      <c r="L223" s="229"/>
      <c r="M223" s="229"/>
      <c r="N223" s="229"/>
      <c r="O223" s="229"/>
      <c r="P223" s="229"/>
      <c r="Q223" s="229"/>
      <c r="R223" s="229"/>
      <c r="S223" s="229"/>
      <c r="T223" s="229"/>
      <c r="U223" s="1413"/>
      <c r="V223" s="228"/>
    </row>
    <row r="224" spans="1:26" ht="25.5" x14ac:dyDescent="0.25">
      <c r="B224" s="1240" t="s">
        <v>2368</v>
      </c>
      <c r="C224" s="231"/>
      <c r="D224" s="231"/>
      <c r="E224" s="231"/>
      <c r="F224" s="231"/>
      <c r="G224" s="231"/>
      <c r="H224" s="231"/>
      <c r="I224" s="231"/>
      <c r="J224" s="231"/>
      <c r="K224" s="231"/>
      <c r="L224" s="231"/>
      <c r="M224" s="227"/>
      <c r="N224" s="227"/>
      <c r="O224" s="227"/>
      <c r="P224" s="227"/>
      <c r="Q224" s="227"/>
      <c r="T224" s="223"/>
    </row>
    <row r="225" spans="1:26" s="235" customFormat="1" ht="3" customHeight="1" x14ac:dyDescent="0.25">
      <c r="A225"/>
      <c r="B225" s="223"/>
      <c r="C225" s="223"/>
      <c r="D225" s="223"/>
      <c r="E225" s="223"/>
      <c r="F225" s="223"/>
      <c r="G225" s="230"/>
      <c r="H225" s="233"/>
      <c r="I225" s="230"/>
      <c r="J225" s="223"/>
      <c r="K225" s="223"/>
      <c r="L225" s="223"/>
      <c r="M225" s="223"/>
      <c r="N225" s="223"/>
      <c r="O225" s="223"/>
      <c r="P225" s="223"/>
      <c r="Q225" s="223"/>
      <c r="T225" s="223"/>
      <c r="U225" s="637"/>
      <c r="V225" s="234"/>
      <c r="W225"/>
      <c r="X225"/>
      <c r="Y225"/>
      <c r="Z225"/>
    </row>
    <row r="226" spans="1:26" s="237" customFormat="1" ht="27.95" customHeight="1" x14ac:dyDescent="0.25">
      <c r="A226"/>
      <c r="B226" s="3490" t="s">
        <v>2426</v>
      </c>
      <c r="C226" s="3490"/>
      <c r="D226" s="3490"/>
      <c r="E226" s="3490"/>
      <c r="F226" s="3490"/>
      <c r="G226" s="3490"/>
      <c r="H226" s="3490"/>
      <c r="I226" s="3490"/>
      <c r="J226" s="3490"/>
      <c r="K226" s="3490"/>
      <c r="L226" s="3490"/>
      <c r="M226" s="3490"/>
      <c r="N226" s="3490"/>
      <c r="O226" s="3490"/>
      <c r="P226" s="3490"/>
      <c r="Q226" s="3490"/>
      <c r="R226" s="3490"/>
      <c r="S226" s="3490"/>
      <c r="T226" s="236"/>
      <c r="U226" s="639"/>
      <c r="V226" s="80">
        <v>15</v>
      </c>
      <c r="W226"/>
      <c r="X226"/>
      <c r="Y226"/>
      <c r="Z226"/>
    </row>
    <row r="227" spans="1:26" s="237" customFormat="1" ht="27.95" customHeight="1" x14ac:dyDescent="0.25">
      <c r="A227"/>
      <c r="B227" s="3490" t="s">
        <v>1268</v>
      </c>
      <c r="C227" s="3490"/>
      <c r="D227" s="3490"/>
      <c r="E227" s="3490"/>
      <c r="F227" s="3490"/>
      <c r="G227" s="3490"/>
      <c r="H227" s="3490"/>
      <c r="I227" s="3490"/>
      <c r="J227" s="3492" t="s">
        <v>1269</v>
      </c>
      <c r="K227" s="2527"/>
      <c r="L227" s="2527"/>
      <c r="M227" s="2527"/>
      <c r="N227" s="2527"/>
      <c r="O227" s="2527"/>
      <c r="P227" s="2527"/>
      <c r="Q227" s="2527"/>
      <c r="R227" s="2527"/>
      <c r="S227" s="2527"/>
      <c r="T227" s="236"/>
      <c r="U227" s="639"/>
      <c r="V227" s="80"/>
      <c r="W227"/>
      <c r="X227"/>
      <c r="Y227"/>
      <c r="Z227"/>
    </row>
    <row r="228" spans="1:26" s="237" customFormat="1" ht="14.1" customHeight="1" x14ac:dyDescent="0.25">
      <c r="A228"/>
      <c r="B228" s="240"/>
      <c r="C228" s="240"/>
      <c r="D228" s="240"/>
      <c r="E228" s="240"/>
      <c r="F228" s="240"/>
      <c r="G228" s="240"/>
      <c r="H228" s="240"/>
      <c r="I228" s="240"/>
      <c r="J228" s="240"/>
      <c r="K228" s="240"/>
      <c r="L228" s="240"/>
      <c r="M228" s="240"/>
      <c r="N228" s="240"/>
      <c r="O228" s="240"/>
      <c r="P228" s="240"/>
      <c r="Q228" s="240"/>
      <c r="R228" s="240"/>
      <c r="S228" s="240"/>
      <c r="T228" s="236"/>
      <c r="U228" s="639"/>
      <c r="V228" s="80"/>
      <c r="W228"/>
      <c r="X228"/>
      <c r="Y228"/>
      <c r="Z228"/>
    </row>
    <row r="229" spans="1:26" s="237" customFormat="1" ht="27.95" customHeight="1" x14ac:dyDescent="0.25">
      <c r="A229"/>
      <c r="B229" s="3501" t="s">
        <v>2681</v>
      </c>
      <c r="C229" s="3502"/>
      <c r="D229" s="3502"/>
      <c r="E229" s="3502"/>
      <c r="F229" s="3502"/>
      <c r="G229" s="3502"/>
      <c r="H229" s="3502"/>
      <c r="I229" s="3502"/>
      <c r="J229" s="12"/>
      <c r="K229" s="3"/>
      <c r="L229" s="3"/>
      <c r="T229" s="236"/>
      <c r="U229" s="639"/>
      <c r="V229" s="80"/>
      <c r="W229"/>
      <c r="X229"/>
      <c r="Y229"/>
      <c r="Z229"/>
    </row>
    <row r="232" spans="1:26" x14ac:dyDescent="0.25">
      <c r="B232" s="229"/>
      <c r="C232" s="229"/>
      <c r="D232" s="229"/>
      <c r="E232" s="229"/>
      <c r="F232" s="229"/>
      <c r="G232" s="229"/>
      <c r="H232" s="229"/>
      <c r="I232" s="229"/>
      <c r="J232" s="229"/>
      <c r="K232" s="229"/>
      <c r="L232" s="229"/>
      <c r="M232" s="229"/>
      <c r="N232" s="229"/>
      <c r="O232" s="229"/>
      <c r="P232" s="229"/>
      <c r="Q232" s="229"/>
      <c r="R232" s="229"/>
      <c r="S232" s="229"/>
      <c r="T232" s="229"/>
      <c r="U232" s="1413"/>
      <c r="V232" s="228"/>
    </row>
    <row r="233" spans="1:26" ht="25.5" x14ac:dyDescent="0.25">
      <c r="B233" s="1240" t="s">
        <v>2368</v>
      </c>
      <c r="C233" s="231"/>
      <c r="D233" s="231"/>
      <c r="E233" s="231"/>
      <c r="F233" s="231"/>
      <c r="G233" s="231"/>
      <c r="H233" s="231"/>
      <c r="I233" s="231"/>
      <c r="J233" s="231"/>
      <c r="K233" s="231"/>
      <c r="L233" s="231"/>
      <c r="M233" s="227"/>
      <c r="N233" s="227"/>
      <c r="O233" s="227"/>
      <c r="P233" s="227"/>
      <c r="Q233" s="227"/>
      <c r="T233" s="223"/>
    </row>
    <row r="234" spans="1:26" s="235" customFormat="1" ht="3" customHeight="1" x14ac:dyDescent="0.25">
      <c r="A234"/>
      <c r="B234" s="223"/>
      <c r="C234" s="223"/>
      <c r="D234" s="223"/>
      <c r="E234" s="223"/>
      <c r="F234" s="223"/>
      <c r="G234" s="230"/>
      <c r="H234" s="233"/>
      <c r="I234" s="230"/>
      <c r="J234" s="223"/>
      <c r="K234" s="223"/>
      <c r="L234" s="223"/>
      <c r="M234" s="223"/>
      <c r="N234" s="223"/>
      <c r="O234" s="223"/>
      <c r="P234" s="223"/>
      <c r="Q234" s="223"/>
      <c r="T234" s="223"/>
      <c r="U234" s="637"/>
      <c r="V234" s="234"/>
      <c r="W234"/>
      <c r="X234"/>
      <c r="Y234"/>
      <c r="Z234"/>
    </row>
    <row r="235" spans="1:26" s="237" customFormat="1" ht="27.95" customHeight="1" x14ac:dyDescent="0.25">
      <c r="A235"/>
      <c r="B235" s="3490" t="s">
        <v>2428</v>
      </c>
      <c r="C235" s="3490"/>
      <c r="D235" s="3490"/>
      <c r="E235" s="3490"/>
      <c r="F235" s="3490"/>
      <c r="G235" s="3490"/>
      <c r="H235" s="3490"/>
      <c r="I235" s="3490"/>
      <c r="J235" s="3490"/>
      <c r="K235" s="3490"/>
      <c r="L235" s="3490"/>
      <c r="M235" s="3490"/>
      <c r="N235" s="3490"/>
      <c r="O235" s="3490"/>
      <c r="P235" s="3490"/>
      <c r="Q235" s="3490"/>
      <c r="R235" s="3490"/>
      <c r="S235" s="3490"/>
      <c r="T235" s="236"/>
      <c r="U235" s="639"/>
      <c r="V235" s="80">
        <v>16</v>
      </c>
      <c r="W235"/>
      <c r="X235"/>
      <c r="Y235"/>
      <c r="Z235"/>
    </row>
    <row r="236" spans="1:26" s="237" customFormat="1" ht="27.95" customHeight="1" x14ac:dyDescent="0.25">
      <c r="A236"/>
      <c r="B236" s="3490" t="s">
        <v>2429</v>
      </c>
      <c r="C236" s="3490"/>
      <c r="D236" s="3490"/>
      <c r="E236" s="3490"/>
      <c r="F236" s="3490"/>
      <c r="G236" s="3490"/>
      <c r="H236" s="3490"/>
      <c r="I236" s="3490"/>
      <c r="J236" s="3490"/>
      <c r="K236" s="3490"/>
      <c r="L236" s="3490"/>
      <c r="M236" s="3490"/>
      <c r="N236" s="3490"/>
      <c r="O236" s="3490"/>
      <c r="P236" s="3490"/>
      <c r="Q236" s="3490"/>
      <c r="R236" s="3486" t="s">
        <v>2430</v>
      </c>
      <c r="S236" s="3491"/>
      <c r="T236" s="236"/>
      <c r="U236" s="639"/>
      <c r="V236" s="80"/>
      <c r="W236"/>
      <c r="X236"/>
      <c r="Y236"/>
      <c r="Z236"/>
    </row>
    <row r="237" spans="1:26" s="237" customFormat="1" ht="14.1" customHeight="1" x14ac:dyDescent="0.25">
      <c r="A237"/>
      <c r="B237" s="240"/>
      <c r="C237" s="240"/>
      <c r="D237" s="240"/>
      <c r="E237" s="240"/>
      <c r="F237" s="240"/>
      <c r="G237" s="240"/>
      <c r="H237" s="240"/>
      <c r="I237" s="240"/>
      <c r="J237" s="240"/>
      <c r="K237" s="240"/>
      <c r="L237" s="240"/>
      <c r="M237" s="240"/>
      <c r="N237" s="240"/>
      <c r="O237" s="240"/>
      <c r="P237" s="240"/>
      <c r="Q237" s="240"/>
      <c r="R237" s="240"/>
      <c r="S237" s="240"/>
      <c r="T237" s="236"/>
      <c r="U237" s="639"/>
      <c r="V237" s="80"/>
      <c r="W237"/>
      <c r="X237"/>
      <c r="Y237"/>
      <c r="Z237"/>
    </row>
    <row r="238" spans="1:26" s="237" customFormat="1" ht="27.95" customHeight="1" x14ac:dyDescent="0.25">
      <c r="A238"/>
      <c r="B238" s="3486" t="s">
        <v>1268</v>
      </c>
      <c r="C238" s="3486"/>
      <c r="D238" s="3486"/>
      <c r="E238" s="3486"/>
      <c r="F238" s="3486"/>
      <c r="G238" s="3486"/>
      <c r="H238" s="3490" t="s">
        <v>1269</v>
      </c>
      <c r="I238" s="3490"/>
      <c r="J238" s="3490"/>
      <c r="K238" s="3490"/>
      <c r="L238" s="3490"/>
      <c r="M238" s="3490"/>
      <c r="N238" s="3490"/>
      <c r="O238" s="3490"/>
      <c r="P238" s="3490"/>
      <c r="Q238" s="3490"/>
      <c r="R238" s="240"/>
      <c r="S238" s="240"/>
      <c r="T238" s="236"/>
      <c r="U238" s="639"/>
      <c r="V238" s="80"/>
      <c r="W238"/>
      <c r="X238"/>
      <c r="Y238"/>
      <c r="Z238"/>
    </row>
    <row r="239" spans="1:26" s="237" customFormat="1" ht="14.1" customHeight="1" x14ac:dyDescent="0.25">
      <c r="A239"/>
      <c r="B239" s="240"/>
      <c r="C239" s="240"/>
      <c r="D239" s="240"/>
      <c r="E239" s="240"/>
      <c r="F239" s="240"/>
      <c r="G239" s="240"/>
      <c r="H239" s="240"/>
      <c r="I239" s="240"/>
      <c r="J239" s="240"/>
      <c r="K239" s="240"/>
      <c r="L239" s="240"/>
      <c r="M239" s="240"/>
      <c r="N239" s="240"/>
      <c r="O239" s="240"/>
      <c r="P239" s="240"/>
      <c r="Q239" s="240"/>
      <c r="R239" s="240"/>
      <c r="S239" s="240"/>
      <c r="T239" s="236"/>
      <c r="U239" s="639"/>
      <c r="V239" s="80"/>
      <c r="W239"/>
      <c r="X239"/>
      <c r="Y239"/>
      <c r="Z239"/>
    </row>
    <row r="240" spans="1:26" s="237" customFormat="1" ht="27.95" customHeight="1" x14ac:dyDescent="0.25">
      <c r="A240"/>
      <c r="B240" s="240"/>
      <c r="C240" s="240"/>
      <c r="D240" s="240"/>
      <c r="E240" s="240"/>
      <c r="F240" s="240"/>
      <c r="G240" s="240"/>
      <c r="H240" s="3532" t="s">
        <v>2431</v>
      </c>
      <c r="I240" s="3532"/>
      <c r="J240" s="3532"/>
      <c r="K240" s="3486" t="s">
        <v>2432</v>
      </c>
      <c r="L240" s="3491"/>
      <c r="M240" s="3491"/>
      <c r="N240" s="3491"/>
      <c r="O240" s="3491"/>
      <c r="P240" s="3491"/>
      <c r="Q240" s="3491"/>
      <c r="R240" s="240"/>
      <c r="S240" s="240"/>
      <c r="T240" s="236"/>
      <c r="U240" s="639"/>
      <c r="V240" s="80"/>
      <c r="W240"/>
      <c r="X240"/>
      <c r="Y240"/>
      <c r="Z240"/>
    </row>
    <row r="241" spans="1:26" s="237" customFormat="1" ht="27.95" customHeight="1" x14ac:dyDescent="0.25">
      <c r="A241"/>
      <c r="B241" s="240"/>
      <c r="C241" s="240"/>
      <c r="D241" s="240"/>
      <c r="E241" s="240"/>
      <c r="F241" s="240"/>
      <c r="G241" s="240"/>
      <c r="H241" s="3526" t="s">
        <v>2434</v>
      </c>
      <c r="I241" s="3526"/>
      <c r="J241" s="3526"/>
      <c r="K241" s="3526"/>
      <c r="L241" s="3526"/>
      <c r="M241" s="3526"/>
      <c r="N241" s="3526"/>
      <c r="O241" s="3526"/>
      <c r="P241" s="3526"/>
      <c r="Q241" s="3526"/>
      <c r="R241" s="240"/>
      <c r="S241" s="240"/>
      <c r="T241" s="236"/>
      <c r="U241" s="639"/>
      <c r="V241" s="80"/>
      <c r="W241"/>
      <c r="X241"/>
      <c r="Y241"/>
      <c r="Z241"/>
    </row>
    <row r="242" spans="1:26" s="242" customFormat="1" x14ac:dyDescent="0.25">
      <c r="A242"/>
      <c r="S242" s="241"/>
      <c r="T242" s="241"/>
      <c r="U242" s="638"/>
      <c r="V242" s="243"/>
      <c r="W242"/>
      <c r="X242"/>
      <c r="Y242"/>
      <c r="Z242"/>
    </row>
    <row r="243" spans="1:26" x14ac:dyDescent="0.25">
      <c r="B243" s="229"/>
      <c r="C243" s="229"/>
      <c r="D243" s="229"/>
      <c r="E243" s="229"/>
      <c r="F243" s="229"/>
      <c r="G243" s="229"/>
      <c r="H243" s="229"/>
      <c r="I243" s="229"/>
      <c r="J243" s="229"/>
      <c r="K243" s="229"/>
      <c r="L243" s="229"/>
      <c r="M243" s="229"/>
      <c r="N243" s="229"/>
      <c r="O243" s="229"/>
      <c r="P243" s="229"/>
      <c r="Q243" s="229"/>
      <c r="R243" s="229"/>
      <c r="S243" s="229"/>
      <c r="T243" s="229"/>
      <c r="U243" s="1413"/>
      <c r="V243" s="228"/>
    </row>
    <row r="244" spans="1:26" ht="25.5" x14ac:dyDescent="0.25">
      <c r="B244" s="1240" t="s">
        <v>2368</v>
      </c>
      <c r="C244" s="231"/>
      <c r="D244" s="231"/>
      <c r="E244" s="231"/>
      <c r="F244" s="231"/>
      <c r="G244" s="231"/>
      <c r="H244" s="231"/>
      <c r="I244" s="231"/>
      <c r="J244" s="231"/>
      <c r="K244" s="231"/>
      <c r="L244" s="231"/>
      <c r="M244" s="227"/>
      <c r="N244" s="227"/>
      <c r="O244" s="227"/>
      <c r="P244" s="227"/>
      <c r="Q244" s="227"/>
      <c r="T244" s="223"/>
    </row>
    <row r="245" spans="1:26" s="235" customFormat="1" ht="3" customHeight="1" x14ac:dyDescent="0.25">
      <c r="A245"/>
      <c r="B245" s="223"/>
      <c r="C245" s="223"/>
      <c r="D245" s="223"/>
      <c r="E245" s="223"/>
      <c r="F245" s="223"/>
      <c r="G245" s="230"/>
      <c r="H245" s="233"/>
      <c r="I245" s="230"/>
      <c r="J245" s="223"/>
      <c r="K245" s="223"/>
      <c r="L245" s="223"/>
      <c r="M245" s="223"/>
      <c r="N245" s="223"/>
      <c r="O245" s="223"/>
      <c r="P245" s="223"/>
      <c r="Q245" s="223"/>
      <c r="T245" s="223"/>
      <c r="U245" s="637"/>
      <c r="V245" s="234"/>
      <c r="W245"/>
      <c r="X245"/>
      <c r="Y245"/>
      <c r="Z245"/>
    </row>
    <row r="246" spans="1:26" s="237" customFormat="1" ht="27.95" customHeight="1" x14ac:dyDescent="0.25">
      <c r="A246"/>
      <c r="B246" s="3485" t="s">
        <v>2433</v>
      </c>
      <c r="C246" s="3485"/>
      <c r="D246" s="3485"/>
      <c r="E246" s="3485"/>
      <c r="F246" s="3485"/>
      <c r="G246" s="3485"/>
      <c r="H246" s="3485"/>
      <c r="I246" s="3485"/>
      <c r="J246" s="3485"/>
      <c r="K246" s="3485"/>
      <c r="L246" s="3485"/>
      <c r="M246" s="3485"/>
      <c r="N246" s="3485"/>
      <c r="O246" s="3485"/>
      <c r="P246" s="3485"/>
      <c r="Q246" s="3485"/>
      <c r="R246" s="3485"/>
      <c r="S246" s="3485"/>
      <c r="T246" s="236"/>
      <c r="U246" s="639"/>
      <c r="V246" s="80">
        <v>17</v>
      </c>
      <c r="W246"/>
      <c r="X246"/>
      <c r="Y246"/>
      <c r="Z246"/>
    </row>
    <row r="247" spans="1:26" s="237" customFormat="1" ht="27.95" customHeight="1" x14ac:dyDescent="0.25">
      <c r="A247"/>
      <c r="B247" s="3490" t="s">
        <v>2429</v>
      </c>
      <c r="C247" s="3490"/>
      <c r="D247" s="3490"/>
      <c r="E247" s="3490"/>
      <c r="F247" s="3490"/>
      <c r="G247" s="3490"/>
      <c r="H247" s="3490"/>
      <c r="I247" s="3490"/>
      <c r="J247" s="3490"/>
      <c r="K247" s="3490"/>
      <c r="L247" s="3490"/>
      <c r="M247" s="3490"/>
      <c r="N247" s="3490"/>
      <c r="O247" s="3490"/>
      <c r="P247" s="3490"/>
      <c r="Q247" s="3490"/>
      <c r="R247" s="3486" t="s">
        <v>2430</v>
      </c>
      <c r="S247" s="3491"/>
      <c r="T247" s="236"/>
      <c r="U247" s="639"/>
      <c r="V247" s="80"/>
      <c r="W247"/>
      <c r="X247"/>
      <c r="Y247"/>
      <c r="Z247"/>
    </row>
    <row r="248" spans="1:26" s="237" customFormat="1" ht="14.1" customHeight="1" x14ac:dyDescent="0.25">
      <c r="A248"/>
      <c r="B248" s="240"/>
      <c r="C248" s="240"/>
      <c r="D248" s="240"/>
      <c r="E248" s="240"/>
      <c r="F248" s="240"/>
      <c r="G248" s="240"/>
      <c r="H248" s="240"/>
      <c r="I248" s="240"/>
      <c r="J248" s="240"/>
      <c r="K248" s="240"/>
      <c r="L248" s="240"/>
      <c r="M248" s="240"/>
      <c r="N248" s="240"/>
      <c r="O248" s="240"/>
      <c r="P248" s="240"/>
      <c r="Q248" s="240"/>
      <c r="R248" s="240"/>
      <c r="S248" s="240"/>
      <c r="T248" s="236"/>
      <c r="U248" s="639"/>
      <c r="V248" s="80"/>
      <c r="W248"/>
      <c r="X248"/>
      <c r="Y248"/>
      <c r="Z248"/>
    </row>
    <row r="249" spans="1:26" s="237" customFormat="1" ht="27.95" customHeight="1" x14ac:dyDescent="0.25">
      <c r="A249"/>
      <c r="B249" s="3490" t="s">
        <v>1268</v>
      </c>
      <c r="C249" s="3490"/>
      <c r="D249" s="3490"/>
      <c r="E249" s="3490"/>
      <c r="F249" s="3490"/>
      <c r="G249" s="3490"/>
      <c r="H249" s="3492" t="s">
        <v>1269</v>
      </c>
      <c r="I249" s="3492"/>
      <c r="J249" s="3492"/>
      <c r="K249" s="3492"/>
      <c r="L249" s="3492"/>
      <c r="M249" s="3492"/>
      <c r="N249" s="3492"/>
      <c r="O249" s="3492"/>
      <c r="P249" s="3492"/>
      <c r="Q249" s="3492"/>
      <c r="R249" s="240"/>
      <c r="S249" s="240"/>
      <c r="T249" s="236"/>
      <c r="U249" s="639"/>
      <c r="V249" s="80"/>
      <c r="W249"/>
      <c r="X249"/>
      <c r="Y249"/>
      <c r="Z249"/>
    </row>
    <row r="250" spans="1:26" s="237" customFormat="1" ht="14.1" customHeight="1" x14ac:dyDescent="0.25">
      <c r="A250"/>
      <c r="B250" s="240"/>
      <c r="C250" s="240"/>
      <c r="D250" s="240"/>
      <c r="E250" s="240"/>
      <c r="F250" s="240"/>
      <c r="G250" s="240"/>
      <c r="H250" s="240"/>
      <c r="I250" s="240"/>
      <c r="J250" s="240"/>
      <c r="K250" s="240"/>
      <c r="L250" s="240"/>
      <c r="M250" s="240"/>
      <c r="N250" s="240"/>
      <c r="O250" s="240"/>
      <c r="P250" s="240"/>
      <c r="Q250" s="240"/>
      <c r="R250" s="240"/>
      <c r="S250" s="240"/>
      <c r="T250" s="236"/>
      <c r="U250" s="639"/>
      <c r="V250" s="80"/>
      <c r="W250"/>
      <c r="X250"/>
      <c r="Y250"/>
      <c r="Z250"/>
    </row>
    <row r="251" spans="1:26" s="237" customFormat="1" ht="27.95" customHeight="1" x14ac:dyDescent="0.25">
      <c r="A251"/>
      <c r="B251" s="3533" t="s">
        <v>2431</v>
      </c>
      <c r="C251" s="3534"/>
      <c r="D251" s="3535"/>
      <c r="E251" s="3536" t="s">
        <v>2432</v>
      </c>
      <c r="F251" s="3537"/>
      <c r="G251" s="3538"/>
      <c r="H251" s="240"/>
      <c r="I251" s="240"/>
      <c r="J251" s="231"/>
      <c r="K251" s="231"/>
      <c r="L251" s="231"/>
      <c r="M251" s="231"/>
      <c r="N251" s="231"/>
      <c r="O251" s="231"/>
      <c r="P251" s="231"/>
      <c r="Q251" s="231"/>
      <c r="R251" s="240"/>
      <c r="S251" s="240"/>
      <c r="T251" s="236"/>
      <c r="U251" s="639"/>
      <c r="V251" s="80"/>
      <c r="W251"/>
      <c r="X251"/>
      <c r="Y251"/>
      <c r="Z251"/>
    </row>
    <row r="252" spans="1:26" s="237" customFormat="1" ht="27.95" customHeight="1" x14ac:dyDescent="0.25">
      <c r="A252"/>
      <c r="B252" s="3504" t="s">
        <v>2435</v>
      </c>
      <c r="C252" s="3505"/>
      <c r="D252" s="3505"/>
      <c r="E252" s="3505"/>
      <c r="F252" s="3505"/>
      <c r="G252" s="3505"/>
      <c r="H252" s="12"/>
      <c r="I252" s="3"/>
      <c r="J252" s="3"/>
      <c r="K252" s="3"/>
      <c r="L252" s="240"/>
      <c r="M252" s="240"/>
      <c r="N252" s="240"/>
      <c r="O252" s="240"/>
      <c r="P252" s="240"/>
      <c r="Q252" s="240"/>
      <c r="R252" s="240"/>
      <c r="S252" s="240"/>
      <c r="T252" s="236"/>
      <c r="U252" s="639"/>
      <c r="V252" s="80"/>
      <c r="W252"/>
      <c r="X252"/>
      <c r="Y252"/>
      <c r="Z252"/>
    </row>
    <row r="254" spans="1:26" x14ac:dyDescent="0.25">
      <c r="B254" s="229"/>
      <c r="C254" s="229"/>
      <c r="D254" s="229"/>
      <c r="E254" s="229"/>
      <c r="F254" s="229"/>
      <c r="G254" s="229"/>
      <c r="H254" s="229"/>
      <c r="I254" s="229"/>
      <c r="J254" s="229"/>
      <c r="K254" s="229"/>
      <c r="L254" s="229"/>
      <c r="M254" s="229"/>
      <c r="N254" s="229"/>
      <c r="O254" s="229"/>
      <c r="P254" s="229"/>
      <c r="Q254" s="229"/>
      <c r="R254" s="229"/>
      <c r="S254" s="229"/>
      <c r="T254" s="229"/>
      <c r="U254" s="1413"/>
      <c r="V254" s="228"/>
    </row>
    <row r="255" spans="1:26" ht="25.5" x14ac:dyDescent="0.25">
      <c r="B255" s="1240" t="s">
        <v>2368</v>
      </c>
      <c r="C255" s="231"/>
      <c r="D255" s="231"/>
      <c r="E255" s="231"/>
      <c r="F255" s="231"/>
      <c r="G255" s="231"/>
      <c r="H255" s="231"/>
      <c r="I255" s="231"/>
      <c r="J255" s="231"/>
      <c r="K255" s="231"/>
      <c r="L255" s="231"/>
      <c r="M255" s="227"/>
      <c r="N255" s="227"/>
      <c r="O255" s="227"/>
      <c r="P255" s="227"/>
      <c r="Q255" s="227"/>
      <c r="T255" s="223"/>
    </row>
    <row r="256" spans="1:26" s="235" customFormat="1" ht="3" customHeight="1" x14ac:dyDescent="0.25">
      <c r="A256"/>
      <c r="B256" s="223"/>
      <c r="C256" s="223"/>
      <c r="D256" s="223"/>
      <c r="E256" s="223"/>
      <c r="F256" s="223"/>
      <c r="G256" s="230"/>
      <c r="H256" s="233"/>
      <c r="I256" s="230"/>
      <c r="J256" s="223"/>
      <c r="K256" s="223"/>
      <c r="L256" s="223"/>
      <c r="M256" s="223"/>
      <c r="N256" s="223"/>
      <c r="O256" s="223"/>
      <c r="P256" s="223"/>
      <c r="Q256" s="223"/>
      <c r="T256" s="223"/>
      <c r="U256" s="637"/>
      <c r="V256" s="234"/>
      <c r="W256"/>
      <c r="X256"/>
      <c r="Y256"/>
      <c r="Z256"/>
    </row>
    <row r="257" spans="1:26" s="237" customFormat="1" ht="27.95" customHeight="1" x14ac:dyDescent="0.25">
      <c r="A257"/>
      <c r="B257" s="3485" t="s">
        <v>2433</v>
      </c>
      <c r="C257" s="3485"/>
      <c r="D257" s="3485"/>
      <c r="E257" s="3485"/>
      <c r="F257" s="3485"/>
      <c r="G257" s="3485"/>
      <c r="H257" s="3485"/>
      <c r="I257" s="3485"/>
      <c r="J257" s="3485"/>
      <c r="K257" s="3485"/>
      <c r="L257" s="3485"/>
      <c r="M257" s="3485"/>
      <c r="N257" s="3485"/>
      <c r="O257" s="3485"/>
      <c r="P257" s="3485"/>
      <c r="Q257" s="3485"/>
      <c r="R257" s="3485"/>
      <c r="S257" s="3485"/>
      <c r="T257" s="236"/>
      <c r="U257" s="639"/>
      <c r="V257" s="80">
        <v>18</v>
      </c>
      <c r="W257"/>
      <c r="X257"/>
      <c r="Y257"/>
      <c r="Z257"/>
    </row>
    <row r="258" spans="1:26" s="237" customFormat="1" ht="27.95" customHeight="1" x14ac:dyDescent="0.25">
      <c r="A258"/>
      <c r="B258" s="3490" t="s">
        <v>2429</v>
      </c>
      <c r="C258" s="3490"/>
      <c r="D258" s="3490"/>
      <c r="E258" s="3490"/>
      <c r="F258" s="3490"/>
      <c r="G258" s="3490"/>
      <c r="H258" s="3490"/>
      <c r="I258" s="3490"/>
      <c r="J258" s="3490"/>
      <c r="K258" s="3490"/>
      <c r="L258" s="3490"/>
      <c r="M258" s="3490"/>
      <c r="N258" s="3490"/>
      <c r="O258" s="3490"/>
      <c r="P258" s="3490"/>
      <c r="Q258" s="3490"/>
      <c r="R258" s="3486" t="s">
        <v>2430</v>
      </c>
      <c r="S258" s="3491"/>
      <c r="T258" s="236"/>
      <c r="U258" s="639"/>
      <c r="V258" s="80"/>
      <c r="W258"/>
      <c r="X258"/>
      <c r="Y258"/>
      <c r="Z258"/>
    </row>
    <row r="259" spans="1:26" s="237" customFormat="1" ht="27.95" customHeight="1" x14ac:dyDescent="0.25">
      <c r="A259"/>
      <c r="B259" s="3486" t="s">
        <v>1268</v>
      </c>
      <c r="C259" s="3486"/>
      <c r="D259" s="3486"/>
      <c r="E259" s="3486"/>
      <c r="F259" s="3486"/>
      <c r="G259" s="3487" t="s">
        <v>1269</v>
      </c>
      <c r="H259" s="3488"/>
      <c r="I259" s="3488"/>
      <c r="J259" s="3488"/>
      <c r="K259" s="3488"/>
      <c r="L259" s="3488"/>
      <c r="M259" s="3488"/>
      <c r="N259" s="3488"/>
      <c r="O259" s="3488"/>
      <c r="P259" s="3488"/>
      <c r="Q259" s="3489"/>
      <c r="R259" s="240"/>
      <c r="S259" s="240"/>
      <c r="T259" s="236"/>
      <c r="U259" s="639"/>
      <c r="V259" s="80"/>
      <c r="W259"/>
      <c r="X259"/>
      <c r="Y259"/>
      <c r="Z259"/>
    </row>
    <row r="260" spans="1:26" s="237" customFormat="1" ht="27.95" customHeight="1" x14ac:dyDescent="0.25">
      <c r="A260"/>
      <c r="B260" s="2"/>
      <c r="C260" s="2"/>
      <c r="D260" s="2"/>
      <c r="E260" s="2"/>
      <c r="F260" s="2"/>
      <c r="G260" s="3516" t="s">
        <v>2436</v>
      </c>
      <c r="H260" s="3516"/>
      <c r="I260" s="3516"/>
      <c r="J260" s="3516"/>
      <c r="K260" s="3516"/>
      <c r="L260" s="3516"/>
      <c r="M260" s="3516"/>
      <c r="N260" s="3516"/>
      <c r="O260" s="3516"/>
      <c r="P260" s="2"/>
      <c r="Q260" s="240"/>
      <c r="R260" s="240"/>
      <c r="S260" s="240"/>
      <c r="T260" s="236"/>
      <c r="U260" s="639"/>
      <c r="V260" s="80"/>
      <c r="W260"/>
      <c r="X260"/>
      <c r="Y260"/>
      <c r="Z260"/>
    </row>
    <row r="261" spans="1:26" s="237" customFormat="1" ht="14.1" customHeight="1" x14ac:dyDescent="0.25">
      <c r="A261"/>
      <c r="B261" s="240"/>
      <c r="C261" s="240"/>
      <c r="D261" s="240"/>
      <c r="E261" s="240"/>
      <c r="F261" s="240"/>
      <c r="G261" s="240"/>
      <c r="H261" s="240"/>
      <c r="I261" s="240"/>
      <c r="J261" s="240"/>
      <c r="K261" s="240"/>
      <c r="L261" s="240"/>
      <c r="M261" s="240"/>
      <c r="N261" s="240"/>
      <c r="O261" s="240"/>
      <c r="P261" s="240"/>
      <c r="Q261" s="240"/>
      <c r="R261" s="240"/>
      <c r="S261" s="240"/>
      <c r="T261" s="236"/>
      <c r="U261" s="639"/>
      <c r="V261" s="80"/>
      <c r="W261"/>
      <c r="X261"/>
      <c r="Y261"/>
      <c r="Z261"/>
    </row>
    <row r="262" spans="1:26" s="237" customFormat="1" ht="27.95" customHeight="1" x14ac:dyDescent="0.25">
      <c r="A262"/>
      <c r="B262" s="240"/>
      <c r="C262" s="240"/>
      <c r="D262" s="240"/>
      <c r="E262" s="240"/>
      <c r="F262" s="240"/>
      <c r="G262" s="3515" t="s">
        <v>2494</v>
      </c>
      <c r="H262" s="3515"/>
      <c r="I262" s="3515"/>
      <c r="J262" s="3515"/>
      <c r="K262" s="3515"/>
      <c r="L262" s="3515"/>
      <c r="M262" s="231"/>
      <c r="N262" s="231"/>
      <c r="O262" s="231"/>
      <c r="P262" s="231"/>
      <c r="Q262" s="240"/>
      <c r="R262" s="240"/>
      <c r="S262" s="240"/>
      <c r="T262" s="236"/>
      <c r="U262" s="639"/>
      <c r="V262" s="80"/>
      <c r="W262"/>
      <c r="X262"/>
      <c r="Y262"/>
      <c r="Z262"/>
    </row>
    <row r="263" spans="1:26" s="237" customFormat="1" ht="27.95" customHeight="1" x14ac:dyDescent="0.25">
      <c r="A263"/>
      <c r="B263" s="240"/>
      <c r="C263" s="240"/>
      <c r="D263" s="240"/>
      <c r="E263" s="240"/>
      <c r="F263" s="240"/>
      <c r="G263" s="3526" t="s">
        <v>3067</v>
      </c>
      <c r="H263" s="3526"/>
      <c r="I263" s="3526"/>
      <c r="J263" s="3526"/>
      <c r="K263" s="3526"/>
      <c r="L263" s="3526"/>
      <c r="M263" s="3526"/>
      <c r="N263" s="3526"/>
      <c r="O263" s="3526"/>
      <c r="P263" s="3"/>
      <c r="Q263" s="240"/>
      <c r="R263" s="240"/>
      <c r="S263" s="240"/>
      <c r="T263" s="236"/>
      <c r="U263" s="639"/>
      <c r="V263" s="80"/>
      <c r="W263"/>
      <c r="X263"/>
      <c r="Y263"/>
      <c r="Z263"/>
    </row>
    <row r="264" spans="1:26" s="242" customFormat="1" x14ac:dyDescent="0.25">
      <c r="A264"/>
      <c r="S264" s="241"/>
      <c r="T264" s="241"/>
      <c r="U264" s="640"/>
      <c r="V264" s="243"/>
      <c r="W264"/>
      <c r="X264"/>
      <c r="Y264"/>
      <c r="Z264"/>
    </row>
    <row r="265" spans="1:26" s="242" customFormat="1" x14ac:dyDescent="0.25">
      <c r="A265"/>
      <c r="S265" s="241"/>
      <c r="T265" s="241"/>
      <c r="U265" s="640"/>
      <c r="V265" s="243"/>
      <c r="W265"/>
      <c r="X265"/>
      <c r="Y265"/>
      <c r="Z265"/>
    </row>
    <row r="267" spans="1:26" x14ac:dyDescent="0.25">
      <c r="B267" s="229"/>
      <c r="C267" s="229"/>
      <c r="D267" s="229"/>
      <c r="E267" s="229"/>
      <c r="F267" s="229"/>
      <c r="G267" s="229"/>
      <c r="H267" s="229"/>
      <c r="I267" s="229"/>
      <c r="J267" s="229"/>
      <c r="K267" s="229"/>
      <c r="L267" s="229"/>
      <c r="M267" s="229"/>
      <c r="N267" s="229"/>
      <c r="O267" s="229"/>
      <c r="P267" s="229"/>
      <c r="Q267" s="229"/>
      <c r="R267" s="229"/>
      <c r="S267" s="229"/>
      <c r="T267" s="229"/>
      <c r="U267" s="1413"/>
      <c r="V267" s="228"/>
    </row>
    <row r="268" spans="1:26" ht="25.5" x14ac:dyDescent="0.25">
      <c r="B268" s="1240" t="s">
        <v>2368</v>
      </c>
      <c r="C268" s="231"/>
      <c r="D268" s="231"/>
      <c r="E268" s="231"/>
      <c r="F268" s="231"/>
      <c r="G268" s="231"/>
      <c r="H268" s="231"/>
      <c r="I268" s="231"/>
      <c r="J268" s="231"/>
      <c r="K268" s="231"/>
      <c r="L268" s="231"/>
      <c r="M268" s="227"/>
      <c r="N268" s="227"/>
      <c r="O268" s="227"/>
      <c r="P268" s="227"/>
      <c r="Q268" s="227"/>
      <c r="T268" s="223"/>
    </row>
    <row r="269" spans="1:26" s="235" customFormat="1" ht="3" customHeight="1" x14ac:dyDescent="0.25">
      <c r="A269"/>
      <c r="B269" s="223"/>
      <c r="C269" s="223"/>
      <c r="D269" s="223"/>
      <c r="E269" s="223"/>
      <c r="F269" s="223"/>
      <c r="G269" s="230"/>
      <c r="H269" s="233"/>
      <c r="I269" s="230"/>
      <c r="J269" s="223"/>
      <c r="K269" s="223"/>
      <c r="L269" s="223"/>
      <c r="M269" s="223"/>
      <c r="N269" s="223"/>
      <c r="O269" s="223"/>
      <c r="P269" s="223"/>
      <c r="Q269" s="223"/>
      <c r="T269" s="223"/>
      <c r="U269" s="637"/>
      <c r="V269" s="234"/>
      <c r="W269"/>
      <c r="X269"/>
      <c r="Y269"/>
      <c r="Z269"/>
    </row>
    <row r="270" spans="1:26" s="237" customFormat="1" ht="27.95" customHeight="1" x14ac:dyDescent="0.25">
      <c r="A270"/>
      <c r="B270" s="3485" t="s">
        <v>2433</v>
      </c>
      <c r="C270" s="3485"/>
      <c r="D270" s="3485"/>
      <c r="E270" s="3485"/>
      <c r="F270" s="3485"/>
      <c r="G270" s="3485"/>
      <c r="H270" s="3485"/>
      <c r="I270" s="3485"/>
      <c r="J270" s="3485"/>
      <c r="K270" s="3485"/>
      <c r="L270" s="3485"/>
      <c r="M270" s="3485"/>
      <c r="N270" s="3485"/>
      <c r="O270" s="3485"/>
      <c r="P270" s="3485"/>
      <c r="Q270" s="3485"/>
      <c r="R270" s="3485"/>
      <c r="S270" s="3485"/>
      <c r="T270" s="236"/>
      <c r="U270" s="639"/>
      <c r="V270" s="80">
        <v>19</v>
      </c>
      <c r="W270"/>
      <c r="X270"/>
      <c r="Y270"/>
      <c r="Z270"/>
    </row>
    <row r="271" spans="1:26" s="237" customFormat="1" ht="27.95" customHeight="1" x14ac:dyDescent="0.25">
      <c r="A271"/>
      <c r="B271" s="3490" t="s">
        <v>2429</v>
      </c>
      <c r="C271" s="3490"/>
      <c r="D271" s="3490"/>
      <c r="E271" s="3490"/>
      <c r="F271" s="3490"/>
      <c r="G271" s="3490"/>
      <c r="H271" s="3490"/>
      <c r="I271" s="3490"/>
      <c r="J271" s="3490"/>
      <c r="K271" s="3490"/>
      <c r="L271" s="3490"/>
      <c r="M271" s="3490"/>
      <c r="N271" s="3490"/>
      <c r="O271" s="3490"/>
      <c r="P271" s="3490"/>
      <c r="Q271" s="3490"/>
      <c r="R271" s="3536" t="s">
        <v>2430</v>
      </c>
      <c r="S271" s="3538"/>
      <c r="T271" s="236"/>
      <c r="U271" s="639"/>
      <c r="V271" s="80"/>
      <c r="W271"/>
      <c r="X271"/>
      <c r="Y271"/>
      <c r="Z271"/>
    </row>
    <row r="272" spans="1:26" s="237" customFormat="1" ht="14.1" customHeight="1" x14ac:dyDescent="0.25">
      <c r="A272"/>
      <c r="B272" s="240"/>
      <c r="C272" s="240"/>
      <c r="D272" s="240"/>
      <c r="E272" s="240"/>
      <c r="F272" s="240"/>
      <c r="G272" s="240"/>
      <c r="H272" s="240"/>
      <c r="I272" s="240"/>
      <c r="J272" s="240"/>
      <c r="K272" s="240"/>
      <c r="L272" s="240"/>
      <c r="M272" s="240"/>
      <c r="N272" s="240"/>
      <c r="O272" s="240"/>
      <c r="P272" s="240"/>
      <c r="Q272" s="240"/>
      <c r="R272" s="240"/>
      <c r="S272" s="240"/>
      <c r="T272" s="236"/>
      <c r="U272" s="639"/>
      <c r="V272" s="80"/>
      <c r="W272"/>
      <c r="X272"/>
      <c r="Y272"/>
      <c r="Z272"/>
    </row>
    <row r="273" spans="1:26" s="237" customFormat="1" ht="27.95" customHeight="1" x14ac:dyDescent="0.25">
      <c r="A273"/>
      <c r="B273" s="3487" t="s">
        <v>1268</v>
      </c>
      <c r="C273" s="3488"/>
      <c r="D273" s="3488"/>
      <c r="E273" s="3488"/>
      <c r="F273" s="3489"/>
      <c r="G273" s="3498" t="s">
        <v>1269</v>
      </c>
      <c r="H273" s="3499"/>
      <c r="I273" s="3499"/>
      <c r="J273" s="3499"/>
      <c r="K273" s="3499"/>
      <c r="L273" s="3499"/>
      <c r="M273" s="3499"/>
      <c r="N273" s="3499"/>
      <c r="O273" s="3499"/>
      <c r="P273" s="3499"/>
      <c r="Q273" s="3500"/>
      <c r="R273" s="240"/>
      <c r="S273" s="240"/>
      <c r="T273" s="236"/>
      <c r="U273" s="639"/>
      <c r="V273" s="80"/>
      <c r="W273"/>
      <c r="X273"/>
      <c r="Y273"/>
      <c r="Z273"/>
    </row>
    <row r="274" spans="1:26" s="237" customFormat="1" ht="27.95" customHeight="1" x14ac:dyDescent="0.25">
      <c r="A274"/>
      <c r="B274" s="3487" t="s">
        <v>2436</v>
      </c>
      <c r="C274" s="3488"/>
      <c r="D274" s="3488"/>
      <c r="E274" s="3489"/>
      <c r="F274" s="2"/>
      <c r="G274" s="3"/>
      <c r="H274" s="3"/>
      <c r="I274" s="3"/>
      <c r="J274" s="3"/>
      <c r="K274" s="3"/>
      <c r="L274" s="3"/>
      <c r="M274" s="3"/>
      <c r="N274" s="3"/>
      <c r="O274" s="3"/>
      <c r="P274" s="3"/>
      <c r="Q274" s="3"/>
      <c r="R274" s="240"/>
      <c r="S274" s="240"/>
      <c r="T274" s="236"/>
      <c r="U274" s="639"/>
      <c r="V274" s="80"/>
      <c r="W274"/>
      <c r="X274"/>
      <c r="Y274"/>
      <c r="Z274"/>
    </row>
    <row r="275" spans="1:26" s="237" customFormat="1" ht="14.1" customHeight="1" x14ac:dyDescent="0.25">
      <c r="A275"/>
      <c r="B275" s="2"/>
      <c r="C275" s="2"/>
      <c r="D275" s="2"/>
      <c r="E275" s="2"/>
      <c r="F275" s="2"/>
      <c r="G275" s="3"/>
      <c r="H275" s="3"/>
      <c r="I275" s="3"/>
      <c r="J275" s="3"/>
      <c r="K275" s="3"/>
      <c r="L275" s="3"/>
      <c r="M275" s="3"/>
      <c r="N275" s="3"/>
      <c r="O275" s="3"/>
      <c r="P275" s="3"/>
      <c r="Q275" s="245"/>
      <c r="R275" s="240"/>
      <c r="S275" s="240"/>
      <c r="T275" s="236"/>
      <c r="U275" s="639"/>
      <c r="V275" s="80"/>
      <c r="W275"/>
      <c r="X275"/>
      <c r="Y275"/>
      <c r="Z275"/>
    </row>
    <row r="276" spans="1:26" s="237" customFormat="1" ht="36" customHeight="1" x14ac:dyDescent="0.25">
      <c r="A276"/>
      <c r="B276" s="3515" t="s">
        <v>2437</v>
      </c>
      <c r="C276" s="3515"/>
      <c r="D276" s="240"/>
      <c r="E276" s="240"/>
      <c r="F276" s="245"/>
      <c r="G276" s="3"/>
      <c r="H276" s="3"/>
      <c r="I276" s="3"/>
      <c r="J276" s="3"/>
      <c r="K276" s="3"/>
      <c r="L276" s="3"/>
      <c r="M276" s="245"/>
      <c r="N276" s="245"/>
      <c r="O276" s="245"/>
      <c r="P276" s="245"/>
      <c r="Q276" s="240"/>
      <c r="R276" s="240"/>
      <c r="S276" s="240"/>
      <c r="T276" s="236"/>
      <c r="U276" s="639"/>
      <c r="V276" s="80"/>
      <c r="W276"/>
      <c r="X276"/>
      <c r="Y276"/>
      <c r="Z276"/>
    </row>
    <row r="277" spans="1:26" s="237" customFormat="1" ht="27.95" customHeight="1" x14ac:dyDescent="0.25">
      <c r="A277"/>
      <c r="B277" s="3526" t="s">
        <v>3068</v>
      </c>
      <c r="C277" s="3526"/>
      <c r="D277" s="3526"/>
      <c r="E277" s="3526"/>
      <c r="F277" s="245"/>
      <c r="G277" s="3"/>
      <c r="H277" s="3"/>
      <c r="I277" s="3"/>
      <c r="J277" s="3"/>
      <c r="K277" s="3"/>
      <c r="L277" s="3"/>
      <c r="M277" s="3"/>
      <c r="N277" s="3"/>
      <c r="O277" s="3"/>
      <c r="P277" s="3"/>
      <c r="Q277" s="240"/>
      <c r="R277" s="240"/>
      <c r="S277" s="240"/>
      <c r="T277" s="236"/>
      <c r="U277" s="639"/>
      <c r="V277" s="80"/>
      <c r="W277"/>
      <c r="X277"/>
      <c r="Y277"/>
      <c r="Z277"/>
    </row>
    <row r="280" spans="1:26" x14ac:dyDescent="0.25">
      <c r="B280" s="229"/>
      <c r="C280" s="229"/>
      <c r="D280" s="229"/>
      <c r="E280" s="229"/>
      <c r="F280" s="229"/>
      <c r="G280" s="229"/>
      <c r="H280" s="229"/>
      <c r="I280" s="229"/>
      <c r="J280" s="229"/>
      <c r="K280" s="229"/>
      <c r="L280" s="229"/>
      <c r="M280" s="229"/>
      <c r="N280" s="229"/>
      <c r="O280" s="229"/>
      <c r="P280" s="229"/>
      <c r="Q280" s="229"/>
      <c r="R280" s="229"/>
      <c r="S280" s="229"/>
      <c r="T280" s="229"/>
      <c r="U280" s="1413"/>
      <c r="V280" s="228"/>
    </row>
    <row r="281" spans="1:26" ht="25.5" x14ac:dyDescent="0.25">
      <c r="B281" s="1240" t="s">
        <v>2368</v>
      </c>
      <c r="C281" s="231"/>
      <c r="D281" s="231"/>
      <c r="E281" s="231"/>
      <c r="F281" s="231"/>
      <c r="G281" s="231"/>
      <c r="H281" s="231"/>
      <c r="I281" s="231"/>
      <c r="J281" s="231"/>
      <c r="K281" s="231"/>
      <c r="L281" s="231"/>
      <c r="M281" s="227"/>
      <c r="N281" s="227"/>
      <c r="O281" s="227"/>
      <c r="P281" s="227"/>
      <c r="Q281" s="227"/>
      <c r="T281" s="223"/>
    </row>
    <row r="282" spans="1:26" s="235" customFormat="1" ht="3" customHeight="1" x14ac:dyDescent="0.25">
      <c r="A282"/>
      <c r="B282" s="223"/>
      <c r="C282" s="223"/>
      <c r="D282" s="223"/>
      <c r="E282" s="223"/>
      <c r="F282" s="223"/>
      <c r="G282" s="230"/>
      <c r="H282" s="233"/>
      <c r="I282" s="230"/>
      <c r="J282" s="223"/>
      <c r="K282" s="223"/>
      <c r="L282" s="223"/>
      <c r="M282" s="223"/>
      <c r="N282" s="223"/>
      <c r="O282" s="223"/>
      <c r="P282" s="223"/>
      <c r="Q282" s="223"/>
      <c r="T282" s="223"/>
      <c r="U282" s="637"/>
      <c r="V282" s="234"/>
      <c r="W282"/>
      <c r="X282"/>
      <c r="Y282"/>
      <c r="Z282"/>
    </row>
    <row r="283" spans="1:26" s="237" customFormat="1" ht="27.95" customHeight="1" x14ac:dyDescent="0.25">
      <c r="A283"/>
      <c r="B283" s="3485" t="s">
        <v>2433</v>
      </c>
      <c r="C283" s="3485"/>
      <c r="D283" s="3485"/>
      <c r="E283" s="3485"/>
      <c r="F283" s="3485"/>
      <c r="G283" s="3485"/>
      <c r="H283" s="3485"/>
      <c r="I283" s="3485"/>
      <c r="J283" s="3485"/>
      <c r="K283" s="3485"/>
      <c r="L283" s="3485"/>
      <c r="M283" s="3485"/>
      <c r="N283" s="3485"/>
      <c r="O283" s="3485"/>
      <c r="P283" s="3485"/>
      <c r="Q283" s="3485"/>
      <c r="R283" s="3485"/>
      <c r="S283" s="3485"/>
      <c r="T283" s="236"/>
      <c r="U283" s="639"/>
      <c r="V283" s="80">
        <v>20</v>
      </c>
      <c r="W283"/>
      <c r="X283"/>
      <c r="Y283"/>
      <c r="Z283"/>
    </row>
    <row r="284" spans="1:26" s="237" customFormat="1" ht="27.95" customHeight="1" x14ac:dyDescent="0.25">
      <c r="A284"/>
      <c r="B284" s="3530" t="s">
        <v>2439</v>
      </c>
      <c r="C284" s="3531"/>
      <c r="D284" s="3531"/>
      <c r="E284" s="3531"/>
      <c r="F284" s="3531"/>
      <c r="G284" s="3531"/>
      <c r="H284" s="3531"/>
      <c r="I284" s="3531"/>
      <c r="J284" s="3531"/>
      <c r="K284" s="3531"/>
      <c r="L284" s="3531"/>
      <c r="M284" s="3531"/>
      <c r="N284" s="3531"/>
      <c r="O284" s="3531"/>
      <c r="P284" s="3531"/>
      <c r="Q284" s="3531"/>
      <c r="R284" s="3531"/>
      <c r="S284" s="1245" t="s">
        <v>2430</v>
      </c>
      <c r="T284" s="236"/>
      <c r="U284" s="639"/>
      <c r="V284" s="80"/>
      <c r="W284"/>
      <c r="X284"/>
      <c r="Y284"/>
      <c r="Z284"/>
    </row>
    <row r="285" spans="1:26" s="237" customFormat="1" ht="14.1" customHeight="1" x14ac:dyDescent="0.25">
      <c r="A285"/>
      <c r="B285" s="240"/>
      <c r="C285" s="240"/>
      <c r="D285" s="240"/>
      <c r="E285" s="240"/>
      <c r="F285" s="240"/>
      <c r="G285" s="240"/>
      <c r="H285" s="240"/>
      <c r="I285" s="240"/>
      <c r="J285" s="240"/>
      <c r="K285" s="240"/>
      <c r="L285" s="240"/>
      <c r="M285" s="240"/>
      <c r="N285" s="240"/>
      <c r="O285" s="240"/>
      <c r="P285" s="240"/>
      <c r="Q285" s="240"/>
      <c r="R285" s="240"/>
      <c r="S285" s="240"/>
      <c r="T285" s="236"/>
      <c r="U285" s="639"/>
      <c r="V285" s="80"/>
      <c r="W285"/>
      <c r="X285"/>
      <c r="Y285"/>
      <c r="Z285"/>
    </row>
    <row r="286" spans="1:26" s="237" customFormat="1" ht="27.95" customHeight="1" x14ac:dyDescent="0.25">
      <c r="A286"/>
      <c r="B286" s="3532" t="s">
        <v>2440</v>
      </c>
      <c r="C286" s="3532"/>
      <c r="D286" s="3532"/>
      <c r="E286" s="3532"/>
      <c r="F286" s="3532"/>
      <c r="G286" s="3486" t="s">
        <v>2441</v>
      </c>
      <c r="H286" s="3491"/>
      <c r="I286" s="3491"/>
      <c r="J286" s="3491"/>
      <c r="K286" s="3491"/>
      <c r="L286" s="3491"/>
      <c r="M286" s="3491"/>
      <c r="N286" s="3491"/>
      <c r="O286" s="3491"/>
      <c r="P286" s="3491"/>
      <c r="Q286" s="3491"/>
      <c r="R286" s="3491"/>
      <c r="S286" s="240"/>
      <c r="T286" s="236"/>
      <c r="U286" s="639"/>
      <c r="V286" s="80"/>
      <c r="W286"/>
      <c r="X286"/>
      <c r="Y286"/>
      <c r="Z286"/>
    </row>
    <row r="287" spans="1:26" s="237" customFormat="1" ht="27.95" customHeight="1" x14ac:dyDescent="0.25">
      <c r="A287"/>
      <c r="B287" s="3526" t="s">
        <v>3069</v>
      </c>
      <c r="C287" s="3526"/>
      <c r="D287" s="3526"/>
      <c r="E287" s="3526"/>
      <c r="F287" s="3526"/>
      <c r="G287" s="3526"/>
      <c r="H287" s="3526"/>
      <c r="I287" s="3526"/>
      <c r="J287" s="3526"/>
      <c r="K287" s="3526"/>
      <c r="L287" s="3526"/>
      <c r="M287" s="3526"/>
      <c r="N287" s="3526"/>
      <c r="O287" s="3526"/>
      <c r="P287" s="3526"/>
      <c r="Q287" s="3526"/>
      <c r="R287" s="3526"/>
      <c r="S287" s="240"/>
      <c r="T287" s="236"/>
      <c r="U287" s="639"/>
      <c r="V287" s="80"/>
      <c r="W287"/>
      <c r="X287"/>
      <c r="Y287"/>
      <c r="Z287"/>
    </row>
    <row r="290" spans="1:26" x14ac:dyDescent="0.25">
      <c r="B290" s="229"/>
      <c r="C290" s="229"/>
      <c r="D290" s="229"/>
      <c r="E290" s="229"/>
      <c r="F290" s="229"/>
      <c r="G290" s="229"/>
      <c r="H290" s="229"/>
      <c r="I290" s="229"/>
      <c r="J290" s="229"/>
      <c r="K290" s="229"/>
      <c r="L290" s="229"/>
      <c r="M290" s="229"/>
      <c r="N290" s="229"/>
      <c r="O290" s="229"/>
      <c r="P290" s="229"/>
      <c r="Q290" s="229"/>
      <c r="R290" s="229"/>
      <c r="S290" s="229"/>
      <c r="T290" s="229"/>
      <c r="U290" s="1413"/>
      <c r="V290" s="228"/>
    </row>
    <row r="291" spans="1:26" ht="25.5" x14ac:dyDescent="0.25">
      <c r="B291" s="1240" t="s">
        <v>2368</v>
      </c>
      <c r="C291" s="231"/>
      <c r="D291" s="231"/>
      <c r="E291" s="231"/>
      <c r="F291" s="231"/>
      <c r="G291" s="231"/>
      <c r="H291" s="231"/>
      <c r="I291" s="231"/>
      <c r="J291" s="231"/>
      <c r="K291" s="231"/>
      <c r="L291" s="231"/>
      <c r="M291" s="227"/>
      <c r="N291" s="227"/>
      <c r="O291" s="227"/>
      <c r="P291" s="227"/>
      <c r="Q291" s="227"/>
      <c r="T291" s="223"/>
    </row>
    <row r="292" spans="1:26" s="235" customFormat="1" ht="3" customHeight="1" x14ac:dyDescent="0.25">
      <c r="A292"/>
      <c r="B292" s="223"/>
      <c r="C292" s="223"/>
      <c r="D292" s="223"/>
      <c r="E292" s="223"/>
      <c r="F292" s="223"/>
      <c r="G292" s="230"/>
      <c r="H292" s="233"/>
      <c r="I292" s="230"/>
      <c r="J292" s="223"/>
      <c r="K292" s="223"/>
      <c r="L292" s="223"/>
      <c r="M292" s="223"/>
      <c r="N292" s="223"/>
      <c r="O292" s="223"/>
      <c r="P292" s="223"/>
      <c r="Q292" s="223"/>
      <c r="T292" s="223"/>
      <c r="U292" s="637"/>
      <c r="V292" s="234"/>
      <c r="W292"/>
      <c r="X292"/>
      <c r="Y292"/>
      <c r="Z292"/>
    </row>
    <row r="293" spans="1:26" s="237" customFormat="1" ht="27.95" customHeight="1" x14ac:dyDescent="0.25">
      <c r="A293"/>
      <c r="B293" s="3485" t="s">
        <v>2433</v>
      </c>
      <c r="C293" s="3485"/>
      <c r="D293" s="3485"/>
      <c r="E293" s="3485"/>
      <c r="F293" s="3485"/>
      <c r="G293" s="3485"/>
      <c r="H293" s="3485"/>
      <c r="I293" s="3485"/>
      <c r="J293" s="3485"/>
      <c r="K293" s="3485"/>
      <c r="L293" s="3485"/>
      <c r="M293" s="3485"/>
      <c r="N293" s="3485"/>
      <c r="O293" s="3485"/>
      <c r="P293" s="3485"/>
      <c r="Q293" s="3485"/>
      <c r="R293" s="3485"/>
      <c r="S293" s="3485"/>
      <c r="T293" s="236"/>
      <c r="U293" s="639"/>
      <c r="V293" s="80">
        <v>21</v>
      </c>
      <c r="W293"/>
      <c r="X293"/>
      <c r="Y293"/>
      <c r="Z293"/>
    </row>
    <row r="294" spans="1:26" s="237" customFormat="1" ht="27.95" customHeight="1" x14ac:dyDescent="0.25">
      <c r="A294"/>
      <c r="B294" s="3527" t="s">
        <v>2429</v>
      </c>
      <c r="C294" s="3528"/>
      <c r="D294" s="3528"/>
      <c r="E294" s="3528"/>
      <c r="F294" s="3528"/>
      <c r="G294" s="3528"/>
      <c r="H294" s="3528"/>
      <c r="I294" s="3528"/>
      <c r="J294" s="3528"/>
      <c r="K294" s="3528"/>
      <c r="L294" s="3528"/>
      <c r="M294" s="3528"/>
      <c r="N294" s="3528"/>
      <c r="O294" s="3528"/>
      <c r="P294" s="3528"/>
      <c r="Q294" s="3528"/>
      <c r="R294" s="3529"/>
      <c r="S294" s="1245" t="s">
        <v>2430</v>
      </c>
      <c r="T294" s="236"/>
      <c r="U294" s="639"/>
      <c r="V294" s="80"/>
      <c r="W294"/>
      <c r="X294"/>
      <c r="Y294"/>
      <c r="Z294"/>
    </row>
    <row r="295" spans="1:26" s="237" customFormat="1" ht="14.1" customHeight="1" x14ac:dyDescent="0.25">
      <c r="A295"/>
      <c r="B295" s="240"/>
      <c r="C295" s="240"/>
      <c r="D295" s="240"/>
      <c r="E295" s="240"/>
      <c r="F295" s="240"/>
      <c r="G295" s="240"/>
      <c r="H295" s="240"/>
      <c r="I295" s="240"/>
      <c r="J295" s="240"/>
      <c r="K295" s="240"/>
      <c r="L295" s="240"/>
      <c r="M295" s="240"/>
      <c r="N295" s="240"/>
      <c r="O295" s="240"/>
      <c r="P295" s="240"/>
      <c r="Q295" s="240"/>
      <c r="R295" s="240"/>
      <c r="S295" s="240"/>
      <c r="T295" s="236"/>
      <c r="U295" s="639"/>
      <c r="V295" s="80"/>
      <c r="W295"/>
      <c r="X295"/>
      <c r="Y295"/>
      <c r="Z295"/>
    </row>
    <row r="296" spans="1:26" s="237" customFormat="1" ht="27.95" customHeight="1" x14ac:dyDescent="0.25">
      <c r="A296"/>
      <c r="B296" s="3490" t="s">
        <v>1268</v>
      </c>
      <c r="C296" s="3490"/>
      <c r="D296" s="3490"/>
      <c r="E296" s="3490"/>
      <c r="F296" s="3490"/>
      <c r="G296" s="3498" t="s">
        <v>1269</v>
      </c>
      <c r="H296" s="3499"/>
      <c r="I296" s="3499"/>
      <c r="J296" s="3499"/>
      <c r="K296" s="3499"/>
      <c r="L296" s="3499"/>
      <c r="M296" s="3499"/>
      <c r="N296" s="3499"/>
      <c r="O296" s="3499"/>
      <c r="P296" s="3499"/>
      <c r="Q296" s="3499"/>
      <c r="R296" s="3500"/>
      <c r="S296" s="240"/>
      <c r="T296" s="236"/>
      <c r="U296" s="639"/>
      <c r="V296" s="80"/>
      <c r="W296"/>
      <c r="X296"/>
      <c r="Y296"/>
      <c r="Z296"/>
    </row>
    <row r="297" spans="1:26" s="237" customFormat="1" ht="14.1" customHeight="1" x14ac:dyDescent="0.25">
      <c r="A297"/>
      <c r="B297" s="240"/>
      <c r="C297" s="240"/>
      <c r="D297" s="240"/>
      <c r="E297" s="240"/>
      <c r="F297" s="240"/>
      <c r="G297" s="240"/>
      <c r="H297" s="240"/>
      <c r="I297" s="240"/>
      <c r="J297" s="240"/>
      <c r="K297" s="240"/>
      <c r="L297" s="240"/>
      <c r="M297" s="240"/>
      <c r="N297" s="240"/>
      <c r="O297" s="240"/>
      <c r="P297" s="240"/>
      <c r="Q297" s="240"/>
      <c r="R297" s="240"/>
      <c r="S297" s="240"/>
      <c r="T297" s="236"/>
      <c r="U297" s="639"/>
      <c r="V297" s="80"/>
      <c r="W297"/>
      <c r="X297"/>
      <c r="Y297"/>
      <c r="Z297"/>
    </row>
    <row r="298" spans="1:26" s="237" customFormat="1" ht="27.95" customHeight="1" x14ac:dyDescent="0.25">
      <c r="A298"/>
      <c r="B298" s="3501" t="s">
        <v>2438</v>
      </c>
      <c r="C298" s="3502"/>
      <c r="D298" s="3502"/>
      <c r="E298" s="3503"/>
      <c r="F298" s="240"/>
      <c r="G298" s="3"/>
      <c r="H298" s="3"/>
      <c r="I298" s="3"/>
      <c r="J298" s="3"/>
      <c r="K298" s="3"/>
      <c r="L298" s="3"/>
      <c r="M298" s="3"/>
      <c r="N298" s="3"/>
      <c r="O298" s="245"/>
      <c r="P298" s="245"/>
      <c r="Q298" s="245"/>
      <c r="R298" s="245"/>
      <c r="S298" s="240"/>
      <c r="T298" s="236"/>
      <c r="U298" s="639"/>
      <c r="V298" s="80"/>
      <c r="W298"/>
      <c r="X298"/>
      <c r="Y298"/>
      <c r="Z298"/>
    </row>
    <row r="299" spans="1:26" s="237" customFormat="1" ht="27.95" customHeight="1" x14ac:dyDescent="0.25">
      <c r="A299"/>
      <c r="B299" s="3504" t="s">
        <v>3070</v>
      </c>
      <c r="C299" s="3505"/>
      <c r="D299" s="3505"/>
      <c r="E299" s="3505"/>
      <c r="F299" s="3506"/>
      <c r="G299" s="12"/>
      <c r="H299" s="3"/>
      <c r="I299" s="3"/>
      <c r="J299" s="3"/>
      <c r="K299" s="3"/>
      <c r="L299" s="3"/>
      <c r="M299" s="3"/>
      <c r="N299" s="3"/>
      <c r="O299" s="3"/>
      <c r="P299" s="3"/>
      <c r="Q299" s="3"/>
      <c r="R299" s="3"/>
      <c r="S299" s="240"/>
      <c r="T299" s="236"/>
      <c r="U299" s="639"/>
      <c r="V299" s="80"/>
      <c r="W299"/>
      <c r="X299"/>
      <c r="Y299"/>
      <c r="Z299"/>
    </row>
    <row r="302" spans="1:26" x14ac:dyDescent="0.25">
      <c r="B302" s="229"/>
      <c r="C302" s="229"/>
      <c r="D302" s="229"/>
      <c r="E302" s="229"/>
      <c r="F302" s="229"/>
      <c r="G302" s="229"/>
      <c r="H302" s="229"/>
      <c r="I302" s="229"/>
      <c r="J302" s="229"/>
      <c r="K302" s="229"/>
      <c r="L302" s="229"/>
      <c r="M302" s="229"/>
      <c r="N302" s="229"/>
      <c r="O302" s="229"/>
      <c r="P302" s="229"/>
      <c r="Q302" s="229"/>
      <c r="R302" s="229"/>
      <c r="S302" s="229"/>
      <c r="T302" s="229"/>
      <c r="U302" s="1413"/>
      <c r="V302" s="228"/>
    </row>
    <row r="303" spans="1:26" ht="25.5" x14ac:dyDescent="0.25">
      <c r="B303" s="1240" t="s">
        <v>2368</v>
      </c>
      <c r="C303" s="231"/>
      <c r="D303" s="231"/>
      <c r="E303" s="231"/>
      <c r="F303" s="231"/>
      <c r="G303" s="231"/>
      <c r="H303" s="231"/>
      <c r="I303" s="231"/>
      <c r="J303" s="231"/>
      <c r="K303" s="231"/>
      <c r="L303" s="231"/>
      <c r="M303" s="227"/>
      <c r="N303" s="227"/>
      <c r="O303" s="227"/>
      <c r="P303" s="227"/>
      <c r="Q303" s="227"/>
      <c r="T303" s="223"/>
    </row>
    <row r="304" spans="1:26" s="235" customFormat="1" ht="3" customHeight="1" x14ac:dyDescent="0.25">
      <c r="A304"/>
      <c r="B304" s="223"/>
      <c r="C304" s="223"/>
      <c r="D304" s="223"/>
      <c r="E304" s="223"/>
      <c r="F304" s="223"/>
      <c r="G304" s="230"/>
      <c r="H304" s="233"/>
      <c r="I304" s="230"/>
      <c r="J304" s="223"/>
      <c r="K304" s="223"/>
      <c r="L304" s="223"/>
      <c r="M304" s="223"/>
      <c r="N304" s="223"/>
      <c r="O304" s="223"/>
      <c r="P304" s="223"/>
      <c r="Q304" s="223"/>
      <c r="T304" s="223"/>
      <c r="U304" s="637"/>
      <c r="V304" s="234"/>
      <c r="W304"/>
      <c r="X304"/>
      <c r="Y304"/>
      <c r="Z304"/>
    </row>
    <row r="305" spans="1:26" s="237" customFormat="1" ht="27.95" customHeight="1" x14ac:dyDescent="0.25">
      <c r="A305"/>
      <c r="B305" s="3485" t="s">
        <v>2433</v>
      </c>
      <c r="C305" s="3485"/>
      <c r="D305" s="3485"/>
      <c r="E305" s="3485"/>
      <c r="F305" s="3485"/>
      <c r="G305" s="3485"/>
      <c r="H305" s="3485"/>
      <c r="I305" s="3485"/>
      <c r="J305" s="3485"/>
      <c r="K305" s="3485"/>
      <c r="L305" s="3485"/>
      <c r="M305" s="3485"/>
      <c r="N305" s="3485"/>
      <c r="O305" s="3485"/>
      <c r="P305" s="3485"/>
      <c r="Q305" s="3485"/>
      <c r="R305" s="3485"/>
      <c r="S305" s="3485"/>
      <c r="T305" s="236"/>
      <c r="U305" s="639"/>
      <c r="V305" s="80">
        <v>22</v>
      </c>
      <c r="W305"/>
      <c r="X305"/>
      <c r="Y305"/>
      <c r="Z305"/>
    </row>
    <row r="306" spans="1:26" s="237" customFormat="1" ht="27.95" customHeight="1" x14ac:dyDescent="0.25">
      <c r="A306"/>
      <c r="B306" s="3490" t="s">
        <v>2429</v>
      </c>
      <c r="C306" s="3490"/>
      <c r="D306" s="3490"/>
      <c r="E306" s="3490"/>
      <c r="F306" s="3490"/>
      <c r="G306" s="3490"/>
      <c r="H306" s="3490"/>
      <c r="I306" s="3490"/>
      <c r="J306" s="3490"/>
      <c r="K306" s="3490"/>
      <c r="L306" s="3490"/>
      <c r="M306" s="3490"/>
      <c r="N306" s="3490"/>
      <c r="O306" s="3490"/>
      <c r="P306" s="3490"/>
      <c r="Q306" s="3490"/>
      <c r="R306" s="3486" t="s">
        <v>2430</v>
      </c>
      <c r="S306" s="3491"/>
      <c r="T306" s="236"/>
      <c r="U306" s="639"/>
      <c r="V306" s="80"/>
      <c r="W306"/>
      <c r="X306"/>
      <c r="Y306"/>
      <c r="Z306"/>
    </row>
    <row r="307" spans="1:26" s="237" customFormat="1" ht="27.95" customHeight="1" x14ac:dyDescent="0.25">
      <c r="A307"/>
      <c r="B307" s="3490" t="s">
        <v>1268</v>
      </c>
      <c r="C307" s="3490"/>
      <c r="D307" s="3490"/>
      <c r="E307" s="3490"/>
      <c r="F307" s="3490"/>
      <c r="G307" s="3490"/>
      <c r="H307" s="3492" t="s">
        <v>1269</v>
      </c>
      <c r="I307" s="3492"/>
      <c r="J307" s="3492"/>
      <c r="K307" s="3492"/>
      <c r="L307" s="3492"/>
      <c r="M307" s="3492"/>
      <c r="N307" s="3492"/>
      <c r="O307" s="3492"/>
      <c r="P307" s="3492"/>
      <c r="Q307" s="3492"/>
      <c r="R307" s="240"/>
      <c r="S307" s="240"/>
      <c r="T307" s="236"/>
      <c r="U307" s="639"/>
      <c r="V307" s="80"/>
      <c r="W307"/>
      <c r="X307"/>
      <c r="Y307"/>
      <c r="Z307"/>
    </row>
    <row r="308" spans="1:26" s="237" customFormat="1" ht="27.95" customHeight="1" x14ac:dyDescent="0.25">
      <c r="A308"/>
      <c r="B308" s="3487" t="s">
        <v>2442</v>
      </c>
      <c r="C308" s="3488"/>
      <c r="D308" s="3488"/>
      <c r="E308" s="3489"/>
      <c r="F308" s="2"/>
      <c r="G308" s="2"/>
      <c r="H308" s="3"/>
      <c r="I308" s="3"/>
      <c r="J308" s="3"/>
      <c r="K308" s="3"/>
      <c r="L308" s="3"/>
      <c r="M308" s="3"/>
      <c r="R308" s="240"/>
      <c r="S308" s="240"/>
      <c r="T308" s="236"/>
      <c r="U308" s="639"/>
      <c r="V308" s="80"/>
      <c r="W308"/>
      <c r="X308"/>
      <c r="Y308"/>
      <c r="Z308"/>
    </row>
    <row r="309" spans="1:26" s="237" customFormat="1" ht="14.1" customHeight="1" x14ac:dyDescent="0.25">
      <c r="A309"/>
      <c r="B309" s="240"/>
      <c r="C309" s="240"/>
      <c r="D309" s="240"/>
      <c r="E309" s="240"/>
      <c r="F309" s="240"/>
      <c r="G309" s="240"/>
      <c r="H309" s="240"/>
      <c r="I309" s="240"/>
      <c r="J309" s="240"/>
      <c r="K309" s="240"/>
      <c r="L309" s="240"/>
      <c r="M309" s="240"/>
      <c r="R309" s="240"/>
      <c r="S309" s="240"/>
      <c r="T309" s="236"/>
      <c r="U309" s="639"/>
      <c r="V309" s="80"/>
      <c r="W309"/>
      <c r="X309"/>
      <c r="Y309"/>
      <c r="Z309"/>
    </row>
    <row r="310" spans="1:26" s="237" customFormat="1" ht="27.95" customHeight="1" x14ac:dyDescent="0.25">
      <c r="A310"/>
      <c r="B310" s="3593" t="s">
        <v>2443</v>
      </c>
      <c r="C310" s="3594"/>
      <c r="D310" s="3595"/>
      <c r="F310" s="240"/>
      <c r="J310" s="3"/>
      <c r="K310" s="245"/>
      <c r="L310" s="245"/>
      <c r="M310" s="245"/>
      <c r="R310" s="240"/>
      <c r="S310" s="240"/>
      <c r="T310" s="236"/>
      <c r="U310" s="639"/>
      <c r="V310" s="80"/>
      <c r="W310"/>
      <c r="X310"/>
      <c r="Y310"/>
      <c r="Z310"/>
    </row>
    <row r="311" spans="1:26" s="237" customFormat="1" ht="27.95" customHeight="1" x14ac:dyDescent="0.25">
      <c r="A311"/>
      <c r="B311" s="3504" t="s">
        <v>3071</v>
      </c>
      <c r="C311" s="3505"/>
      <c r="D311" s="3505"/>
      <c r="E311" s="3506"/>
      <c r="F311" s="3"/>
      <c r="G311" s="3"/>
      <c r="H311" s="3"/>
      <c r="I311" s="3"/>
      <c r="N311" s="240"/>
      <c r="O311" s="240"/>
      <c r="P311" s="236"/>
      <c r="Q311" s="639"/>
      <c r="R311" s="80"/>
      <c r="S311"/>
      <c r="T311"/>
      <c r="U311"/>
      <c r="V311"/>
    </row>
    <row r="316" spans="1:26" x14ac:dyDescent="0.25">
      <c r="A316" s="610"/>
      <c r="B316" s="1695"/>
      <c r="C316" s="1695"/>
      <c r="D316" s="1695"/>
      <c r="E316" s="1695"/>
      <c r="F316" s="1695"/>
      <c r="G316" s="1695"/>
      <c r="H316" s="1695"/>
      <c r="I316" s="1695"/>
      <c r="J316" s="1695"/>
      <c r="K316" s="1695"/>
      <c r="L316" s="1695"/>
      <c r="M316" s="1695"/>
      <c r="N316" s="1695"/>
      <c r="O316" s="1695"/>
      <c r="P316" s="1695"/>
      <c r="Q316" s="1695"/>
      <c r="R316" s="1695"/>
      <c r="S316" s="1695"/>
      <c r="T316" s="1695"/>
      <c r="U316" s="1695"/>
      <c r="V316" s="1695"/>
      <c r="W316" s="610"/>
      <c r="X316" s="610"/>
      <c r="Y316" s="610"/>
      <c r="Z316" s="610"/>
    </row>
    <row r="317" spans="1:26" x14ac:dyDescent="0.25">
      <c r="A317" s="610"/>
      <c r="B317" s="610"/>
      <c r="C317" s="610"/>
      <c r="D317" s="610"/>
      <c r="E317" s="610"/>
      <c r="F317" s="610"/>
      <c r="G317" s="610"/>
      <c r="H317" s="610"/>
      <c r="I317" s="610"/>
      <c r="J317" s="610"/>
      <c r="K317" s="610"/>
      <c r="L317" s="610"/>
      <c r="M317" s="610"/>
      <c r="N317" s="610"/>
      <c r="O317" s="610"/>
      <c r="P317" s="610"/>
      <c r="Q317" s="610"/>
      <c r="R317" s="610"/>
      <c r="S317" s="610"/>
      <c r="T317" s="235"/>
      <c r="U317" s="232"/>
      <c r="V317" s="232"/>
      <c r="W317" s="610"/>
      <c r="X317" s="610"/>
      <c r="Y317" s="610"/>
      <c r="Z317" s="610"/>
    </row>
    <row r="318" spans="1:26" s="235" customFormat="1" ht="3" customHeight="1" x14ac:dyDescent="0.25">
      <c r="A318" s="610"/>
      <c r="B318" s="610"/>
      <c r="C318" s="610"/>
      <c r="D318" s="610"/>
      <c r="E318" s="610"/>
      <c r="F318" s="610"/>
      <c r="G318" s="610"/>
      <c r="H318" s="610"/>
      <c r="I318" s="610"/>
      <c r="J318" s="610"/>
      <c r="K318" s="610"/>
      <c r="L318" s="610"/>
      <c r="M318" s="610"/>
      <c r="N318" s="610"/>
      <c r="O318" s="610"/>
      <c r="P318" s="610"/>
      <c r="Q318" s="610"/>
      <c r="R318" s="610"/>
      <c r="S318" s="610"/>
      <c r="W318" s="610"/>
      <c r="X318" s="610"/>
      <c r="Y318" s="610"/>
      <c r="Z318" s="610"/>
    </row>
    <row r="319" spans="1:26" ht="25.5" x14ac:dyDescent="0.25">
      <c r="A319" s="610"/>
      <c r="B319" s="1696" t="s">
        <v>2369</v>
      </c>
      <c r="C319" s="240"/>
      <c r="D319" s="240"/>
      <c r="E319" s="240"/>
      <c r="F319" s="240"/>
      <c r="G319" s="240"/>
      <c r="H319" s="240"/>
      <c r="I319" s="240"/>
      <c r="J319" s="240"/>
      <c r="K319" s="240"/>
      <c r="L319" s="240"/>
      <c r="S319" s="232"/>
      <c r="T319" s="235"/>
      <c r="U319" s="232"/>
      <c r="V319" s="1697" t="s">
        <v>3098</v>
      </c>
      <c r="W319" s="610"/>
      <c r="X319" s="610"/>
      <c r="Y319" s="610"/>
      <c r="Z319" s="610"/>
    </row>
    <row r="320" spans="1:26" s="237" customFormat="1" ht="14.1" customHeight="1" x14ac:dyDescent="0.25">
      <c r="A320" s="610"/>
      <c r="B320" s="235"/>
      <c r="C320" s="235"/>
      <c r="D320" s="235"/>
      <c r="E320" s="235"/>
      <c r="F320" s="235"/>
      <c r="G320" s="1698"/>
      <c r="H320" s="1699"/>
      <c r="I320" s="1698"/>
      <c r="J320" s="235"/>
      <c r="K320" s="235"/>
      <c r="L320" s="235"/>
      <c r="M320" s="235"/>
      <c r="N320" s="235"/>
      <c r="O320" s="235"/>
      <c r="P320" s="235"/>
      <c r="Q320" s="235"/>
      <c r="R320" s="235"/>
      <c r="S320" s="235"/>
      <c r="W320" s="610"/>
      <c r="X320" s="610"/>
      <c r="Y320" s="610"/>
      <c r="Z320" s="610"/>
    </row>
    <row r="321" spans="1:26" s="237" customFormat="1" ht="39" customHeight="1" x14ac:dyDescent="0.25">
      <c r="A321" s="610"/>
      <c r="B321" s="3596" t="s">
        <v>3173</v>
      </c>
      <c r="C321" s="3510"/>
      <c r="D321" s="3510"/>
      <c r="E321" s="3510"/>
      <c r="F321" s="3510"/>
      <c r="G321" s="3510"/>
      <c r="H321" s="3510"/>
      <c r="I321" s="3510"/>
      <c r="J321" s="3510"/>
      <c r="K321" s="3510"/>
      <c r="L321" s="3510"/>
      <c r="M321" s="3510"/>
      <c r="N321" s="3510"/>
      <c r="O321" s="3510"/>
      <c r="P321" s="3510"/>
      <c r="Q321" s="3510"/>
      <c r="R321" s="3510"/>
      <c r="S321" s="3511"/>
      <c r="W321" s="610"/>
      <c r="X321" s="610"/>
      <c r="Y321" s="610"/>
      <c r="Z321" s="610"/>
    </row>
    <row r="322" spans="1:26" s="237" customFormat="1" ht="29.25" customHeight="1" x14ac:dyDescent="0.25">
      <c r="A322" s="610"/>
      <c r="B322" s="3566" t="s">
        <v>3174</v>
      </c>
      <c r="C322" s="3567"/>
      <c r="D322" s="3567"/>
      <c r="E322" s="3567"/>
      <c r="F322" s="3567"/>
      <c r="G322" s="3567"/>
      <c r="H322" s="3567"/>
      <c r="I322" s="3567"/>
      <c r="J322" s="3567"/>
      <c r="K322" s="3567"/>
      <c r="L322" s="3567"/>
      <c r="M322" s="3567"/>
      <c r="N322" s="3567"/>
      <c r="O322" s="3567"/>
      <c r="P322" s="3567"/>
      <c r="Q322" s="3567"/>
      <c r="R322" s="3568"/>
      <c r="S322" s="1722"/>
      <c r="W322" s="610"/>
      <c r="X322" s="610"/>
      <c r="Y322" s="610"/>
      <c r="Z322" s="610"/>
    </row>
    <row r="323" spans="1:26" s="237" customFormat="1" ht="29.25" customHeight="1" x14ac:dyDescent="0.25">
      <c r="A323" s="610"/>
      <c r="B323" s="3566" t="s">
        <v>3097</v>
      </c>
      <c r="C323" s="3567"/>
      <c r="D323" s="3567"/>
      <c r="E323" s="3567"/>
      <c r="F323" s="3567"/>
      <c r="G323" s="3567"/>
      <c r="H323" s="3567"/>
      <c r="I323" s="3567"/>
      <c r="J323" s="3567"/>
      <c r="K323" s="3567"/>
      <c r="L323" s="3567"/>
      <c r="M323" s="3567"/>
      <c r="N323" s="3567"/>
      <c r="O323" s="3567"/>
      <c r="P323" s="3568"/>
      <c r="Q323" s="1723"/>
      <c r="R323" s="1723"/>
      <c r="S323" s="1715"/>
      <c r="W323" s="610"/>
      <c r="X323" s="610"/>
      <c r="Y323" s="610"/>
      <c r="Z323" s="610"/>
    </row>
    <row r="324" spans="1:26" s="237" customFormat="1" ht="29.25" customHeight="1" x14ac:dyDescent="0.25">
      <c r="A324" s="610"/>
      <c r="B324" s="3566" t="s">
        <v>3175</v>
      </c>
      <c r="C324" s="3567"/>
      <c r="D324" s="3567"/>
      <c r="E324" s="3567"/>
      <c r="F324" s="3567"/>
      <c r="G324" s="3568"/>
      <c r="H324" s="3567" t="s">
        <v>3176</v>
      </c>
      <c r="I324" s="3567"/>
      <c r="J324" s="3567"/>
      <c r="K324" s="3567"/>
      <c r="L324" s="3567"/>
      <c r="M324" s="3567"/>
      <c r="N324" s="3567"/>
      <c r="O324" s="3567"/>
      <c r="P324" s="3568"/>
      <c r="Q324" s="182"/>
      <c r="R324" s="182"/>
      <c r="S324" s="182"/>
      <c r="W324" s="610"/>
      <c r="X324" s="610"/>
      <c r="Y324" s="610"/>
      <c r="Z324" s="610"/>
    </row>
    <row r="325" spans="1:26" s="237" customFormat="1" ht="49.5" customHeight="1" x14ac:dyDescent="0.25">
      <c r="A325" s="610"/>
      <c r="B325" s="3542" t="s">
        <v>3177</v>
      </c>
      <c r="C325" s="3567"/>
      <c r="D325" s="3567"/>
      <c r="E325" s="3567"/>
      <c r="F325" s="3568"/>
      <c r="G325" s="1724"/>
      <c r="H325" s="3566" t="s">
        <v>3178</v>
      </c>
      <c r="I325" s="3567"/>
      <c r="J325" s="3567"/>
      <c r="K325" s="3567"/>
      <c r="L325" s="3567"/>
      <c r="M325" s="3567"/>
      <c r="N325" s="3568"/>
      <c r="O325" s="1725"/>
      <c r="P325" s="1725"/>
      <c r="Q325" s="182"/>
      <c r="R325" s="182"/>
      <c r="S325" s="182"/>
      <c r="W325" s="610"/>
      <c r="X325" s="610"/>
      <c r="Y325" s="610"/>
      <c r="Z325" s="610"/>
    </row>
    <row r="326" spans="1:26" s="237" customFormat="1" ht="29.25" customHeight="1" x14ac:dyDescent="0.25">
      <c r="A326" s="610"/>
      <c r="B326" s="2663" t="s">
        <v>3109</v>
      </c>
      <c r="C326" s="2663"/>
      <c r="D326" s="2663"/>
      <c r="E326" s="2663"/>
      <c r="F326" s="2663"/>
      <c r="G326" s="2663"/>
      <c r="H326" s="2663"/>
      <c r="I326" s="2663"/>
      <c r="J326" s="2663"/>
      <c r="K326" s="2663"/>
      <c r="L326" s="2663"/>
      <c r="M326" s="2663"/>
      <c r="N326" s="2663"/>
      <c r="O326" s="1715"/>
      <c r="P326" s="1715"/>
      <c r="Q326" s="1715"/>
      <c r="R326" s="1715"/>
      <c r="S326" s="1715"/>
      <c r="W326" s="610"/>
      <c r="X326" s="610"/>
      <c r="Y326" s="610"/>
      <c r="Z326" s="610"/>
    </row>
    <row r="327" spans="1:26" s="237" customFormat="1" ht="24" customHeight="1" x14ac:dyDescent="0.25">
      <c r="A327" s="610"/>
      <c r="L327" s="1700"/>
      <c r="M327" s="1700"/>
      <c r="N327" s="1701"/>
      <c r="O327" s="1701"/>
      <c r="P327" s="1701"/>
      <c r="Q327" s="1701"/>
      <c r="R327" s="1701"/>
      <c r="S327" s="1701"/>
      <c r="W327" s="610"/>
      <c r="X327" s="610"/>
      <c r="Y327" s="610"/>
      <c r="Z327" s="610"/>
    </row>
    <row r="328" spans="1:26" s="237" customFormat="1" ht="14.1" customHeight="1" x14ac:dyDescent="0.25">
      <c r="A328" s="610"/>
      <c r="B328" s="232"/>
      <c r="C328" s="232"/>
      <c r="D328" s="232"/>
      <c r="E328" s="232"/>
      <c r="F328" s="232"/>
      <c r="G328" s="232"/>
      <c r="H328" s="232"/>
      <c r="I328" s="232"/>
      <c r="J328" s="232"/>
      <c r="K328" s="232"/>
      <c r="L328" s="232"/>
      <c r="M328" s="232"/>
      <c r="N328" s="232"/>
      <c r="O328" s="232"/>
      <c r="P328" s="232"/>
      <c r="Q328" s="232"/>
      <c r="R328" s="232"/>
      <c r="S328" s="232"/>
      <c r="W328" s="610"/>
      <c r="X328" s="610"/>
      <c r="Y328" s="610"/>
      <c r="Z328" s="610"/>
    </row>
    <row r="329" spans="1:26" s="242" customFormat="1" ht="25.5" customHeight="1" x14ac:dyDescent="0.25">
      <c r="A329" s="610"/>
      <c r="B329" s="3618" t="s">
        <v>3096</v>
      </c>
      <c r="C329" s="3619"/>
      <c r="D329" s="3619"/>
      <c r="E329" s="3620"/>
      <c r="F329" s="1701"/>
      <c r="G329" s="1701"/>
      <c r="H329" s="3618" t="s">
        <v>3096</v>
      </c>
      <c r="I329" s="3619"/>
      <c r="J329" s="3619"/>
      <c r="K329" s="3620"/>
      <c r="L329" s="1701"/>
      <c r="M329" s="1701"/>
      <c r="N329" s="1701"/>
      <c r="O329" s="240"/>
      <c r="P329" s="240"/>
      <c r="Q329" s="240"/>
      <c r="R329" s="240"/>
      <c r="S329" s="237"/>
      <c r="W329" s="610"/>
      <c r="X329" s="610"/>
      <c r="Y329" s="610"/>
      <c r="Z329" s="610"/>
    </row>
    <row r="330" spans="1:26" ht="33.75" customHeight="1" x14ac:dyDescent="0.25">
      <c r="A330" s="610"/>
      <c r="B330" s="3554" t="s">
        <v>3094</v>
      </c>
      <c r="C330" s="3555"/>
      <c r="D330" s="3555"/>
      <c r="E330" s="3555"/>
      <c r="F330" s="3556"/>
      <c r="G330" s="1726"/>
      <c r="H330" s="3554" t="s">
        <v>3095</v>
      </c>
      <c r="I330" s="3555"/>
      <c r="J330" s="3555"/>
      <c r="K330" s="3555"/>
      <c r="L330" s="3555"/>
      <c r="M330" s="3555"/>
      <c r="N330" s="3556"/>
      <c r="O330" s="1701"/>
      <c r="P330" s="1701"/>
      <c r="Q330" s="1701"/>
      <c r="R330" s="1701"/>
      <c r="S330" s="237"/>
      <c r="T330" s="232"/>
      <c r="U330" s="232"/>
      <c r="V330" s="232"/>
      <c r="W330" s="610"/>
      <c r="X330" s="610"/>
      <c r="Y330" s="610"/>
      <c r="Z330" s="610"/>
    </row>
    <row r="331" spans="1:26" ht="33.75" customHeight="1" x14ac:dyDescent="0.25">
      <c r="A331" s="610"/>
      <c r="B331" s="1716"/>
      <c r="C331" s="1716"/>
      <c r="D331" s="1716"/>
      <c r="E331" s="1716"/>
      <c r="F331" s="1716"/>
      <c r="G331" s="182"/>
      <c r="H331" s="1716"/>
      <c r="I331" s="1716"/>
      <c r="J331" s="1716"/>
      <c r="K331" s="1716"/>
      <c r="L331" s="1716"/>
      <c r="M331" s="1716"/>
      <c r="N331" s="1716"/>
      <c r="O331" s="1701"/>
      <c r="P331" s="1701"/>
      <c r="Q331" s="1701"/>
      <c r="R331" s="1701"/>
      <c r="S331" s="237"/>
      <c r="T331" s="232"/>
      <c r="U331" s="232"/>
      <c r="V331" s="232"/>
      <c r="W331" s="610"/>
      <c r="X331" s="610"/>
      <c r="Y331" s="610"/>
      <c r="Z331" s="610"/>
    </row>
    <row r="332" spans="1:26" ht="148.5" customHeight="1" x14ac:dyDescent="0.25">
      <c r="A332" s="610"/>
      <c r="B332" s="3621" t="s">
        <v>3321</v>
      </c>
      <c r="C332" s="3622"/>
      <c r="D332" s="3493" t="s">
        <v>3322</v>
      </c>
      <c r="E332" s="3494"/>
      <c r="F332" s="1716"/>
      <c r="G332" s="182"/>
      <c r="H332" s="3621" t="s">
        <v>3321</v>
      </c>
      <c r="I332" s="3622"/>
      <c r="J332" s="3493" t="s">
        <v>3322</v>
      </c>
      <c r="K332" s="3494"/>
      <c r="L332" s="1716"/>
      <c r="M332" s="1716"/>
      <c r="N332" s="1716"/>
      <c r="O332" s="1701"/>
      <c r="P332" s="1701"/>
      <c r="Q332" s="1701"/>
      <c r="R332" s="1701"/>
      <c r="S332" s="237"/>
      <c r="T332" s="232"/>
      <c r="U332" s="232"/>
      <c r="V332" s="232"/>
      <c r="W332" s="610"/>
      <c r="X332" s="610"/>
      <c r="Y332" s="610"/>
      <c r="Z332" s="610"/>
    </row>
    <row r="333" spans="1:26" ht="32.25" customHeight="1" x14ac:dyDescent="0.25">
      <c r="A333" s="610"/>
      <c r="B333" s="610"/>
      <c r="C333" s="610"/>
      <c r="D333" s="610"/>
      <c r="E333" s="610"/>
      <c r="F333" s="610"/>
      <c r="G333" s="610"/>
      <c r="H333" s="610"/>
      <c r="I333" s="610"/>
      <c r="J333" s="610"/>
      <c r="K333" s="610"/>
      <c r="L333" s="610"/>
      <c r="M333" s="610"/>
      <c r="N333" s="610"/>
      <c r="O333" s="610"/>
      <c r="P333" s="610"/>
      <c r="Q333" s="610"/>
      <c r="R333" s="610"/>
      <c r="S333" s="610"/>
      <c r="T333" s="232"/>
      <c r="U333" s="232"/>
      <c r="V333" s="232"/>
      <c r="W333" s="610"/>
      <c r="X333" s="610"/>
      <c r="Y333" s="610"/>
      <c r="Z333" s="610"/>
    </row>
    <row r="334" spans="1:26" x14ac:dyDescent="0.25">
      <c r="A334" s="610"/>
      <c r="S334" s="232"/>
      <c r="T334" s="232"/>
      <c r="U334" s="232"/>
      <c r="V334" s="232"/>
      <c r="W334" s="610"/>
      <c r="X334" s="610"/>
      <c r="Y334" s="610"/>
      <c r="Z334" s="610"/>
    </row>
    <row r="335" spans="1:26" s="235" customFormat="1" ht="3" customHeight="1" x14ac:dyDescent="0.25">
      <c r="A335" s="610"/>
      <c r="B335" s="610"/>
      <c r="C335" s="610"/>
      <c r="D335" s="610"/>
      <c r="E335" s="610"/>
      <c r="F335" s="610"/>
      <c r="G335" s="610"/>
      <c r="H335" s="610"/>
      <c r="I335" s="610"/>
      <c r="J335" s="610"/>
      <c r="K335" s="610"/>
      <c r="L335" s="610"/>
      <c r="M335" s="610"/>
      <c r="N335" s="610"/>
      <c r="O335" s="610"/>
      <c r="P335" s="610"/>
      <c r="Q335" s="610"/>
      <c r="R335" s="610"/>
      <c r="S335" s="610"/>
      <c r="W335" s="610"/>
      <c r="X335" s="610"/>
      <c r="Y335" s="610"/>
      <c r="Z335" s="610"/>
    </row>
    <row r="336" spans="1:26" x14ac:dyDescent="0.25">
      <c r="B336" s="229"/>
      <c r="C336" s="229"/>
      <c r="D336" s="229"/>
      <c r="E336" s="229"/>
      <c r="F336" s="229"/>
      <c r="G336" s="229"/>
      <c r="H336" s="229"/>
      <c r="I336" s="229"/>
      <c r="J336" s="229"/>
      <c r="K336" s="229"/>
      <c r="L336" s="229"/>
      <c r="M336" s="229"/>
      <c r="N336" s="229"/>
      <c r="O336" s="229"/>
      <c r="P336" s="229"/>
      <c r="Q336" s="229"/>
      <c r="R336" s="229"/>
      <c r="S336" s="229"/>
      <c r="T336" s="229"/>
      <c r="U336" s="1413"/>
      <c r="V336" s="228"/>
    </row>
    <row r="337" spans="1:30" ht="25.5" x14ac:dyDescent="0.25">
      <c r="B337" s="1240" t="s">
        <v>2368</v>
      </c>
      <c r="C337" s="231"/>
      <c r="D337" s="231"/>
      <c r="E337" s="231"/>
      <c r="F337" s="231"/>
      <c r="G337" s="231"/>
      <c r="H337" s="231"/>
      <c r="I337" s="231"/>
      <c r="J337" s="231"/>
      <c r="K337" s="231"/>
      <c r="L337" s="231"/>
      <c r="M337" s="227"/>
      <c r="N337" s="227"/>
      <c r="O337" s="227"/>
      <c r="P337" s="227"/>
      <c r="Q337" s="227"/>
      <c r="T337" s="223"/>
    </row>
    <row r="338" spans="1:30" s="235" customFormat="1" ht="3" customHeight="1" x14ac:dyDescent="0.25">
      <c r="A338"/>
      <c r="B338" s="223"/>
      <c r="C338" s="223"/>
      <c r="D338" s="223"/>
      <c r="E338" s="223"/>
      <c r="F338" s="223"/>
      <c r="G338" s="230"/>
      <c r="H338" s="233"/>
      <c r="I338" s="230"/>
      <c r="J338" s="223"/>
      <c r="K338" s="223"/>
      <c r="L338" s="223"/>
      <c r="M338" s="223"/>
      <c r="N338" s="223"/>
      <c r="O338" s="223"/>
      <c r="P338" s="223"/>
      <c r="Q338" s="223"/>
      <c r="T338" s="223"/>
      <c r="U338" s="637"/>
      <c r="V338" s="234"/>
      <c r="W338" s="610"/>
      <c r="X338"/>
      <c r="Y338"/>
      <c r="Z338"/>
    </row>
    <row r="339" spans="1:30" s="242" customFormat="1" ht="27.95" customHeight="1" x14ac:dyDescent="0.25">
      <c r="A339"/>
      <c r="B339" s="3485" t="s">
        <v>2433</v>
      </c>
      <c r="C339" s="3485"/>
      <c r="D339" s="3485"/>
      <c r="E339" s="3485"/>
      <c r="F339" s="3485"/>
      <c r="G339" s="3485"/>
      <c r="H339" s="3485"/>
      <c r="I339" s="3485"/>
      <c r="J339" s="3485"/>
      <c r="K339" s="3485"/>
      <c r="L339" s="3485"/>
      <c r="M339" s="3485"/>
      <c r="N339" s="3485"/>
      <c r="O339" s="3485"/>
      <c r="P339" s="3485"/>
      <c r="Q339" s="3485"/>
      <c r="R339" s="3485"/>
      <c r="S339" s="3485"/>
      <c r="T339" s="241"/>
      <c r="U339" s="640"/>
      <c r="V339" s="1422">
        <v>24</v>
      </c>
      <c r="W339" s="610"/>
      <c r="X339"/>
      <c r="Y339"/>
      <c r="Z339"/>
    </row>
    <row r="340" spans="1:30" s="242" customFormat="1" ht="27.95" customHeight="1" x14ac:dyDescent="0.25">
      <c r="A340"/>
      <c r="B340" s="3486" t="s">
        <v>2444</v>
      </c>
      <c r="C340" s="3486"/>
      <c r="D340" s="3486"/>
      <c r="E340" s="3486"/>
      <c r="F340" s="3486"/>
      <c r="G340" s="3486"/>
      <c r="H340" s="3486"/>
      <c r="I340" s="3486"/>
      <c r="J340" s="3490" t="s">
        <v>1269</v>
      </c>
      <c r="K340" s="3490"/>
      <c r="L340" s="3490"/>
      <c r="M340" s="3490"/>
      <c r="N340" s="3490"/>
      <c r="O340" s="3490"/>
      <c r="P340" s="3490"/>
      <c r="Q340" s="3490"/>
      <c r="R340" s="3490"/>
      <c r="S340" s="3490"/>
      <c r="T340" s="241"/>
      <c r="U340" s="640"/>
      <c r="V340" s="243"/>
      <c r="W340" s="610"/>
      <c r="X340"/>
      <c r="Y340"/>
      <c r="Z340"/>
    </row>
    <row r="341" spans="1:30" s="242" customFormat="1" ht="27.95" customHeight="1" x14ac:dyDescent="0.25">
      <c r="A341" s="610"/>
      <c r="B341" s="2"/>
      <c r="C341" s="1443"/>
      <c r="D341" s="1443"/>
      <c r="E341" s="1443"/>
      <c r="F341" s="1443"/>
      <c r="G341" s="1443"/>
      <c r="H341" s="1443"/>
      <c r="I341" s="1443"/>
      <c r="J341" s="1443"/>
      <c r="K341" s="1443"/>
      <c r="L341" s="1443"/>
      <c r="M341" s="1443"/>
      <c r="N341" s="3495" t="s">
        <v>3413</v>
      </c>
      <c r="O341" s="3496"/>
      <c r="P341" s="3496"/>
      <c r="Q341" s="3496"/>
      <c r="R341" s="3496"/>
      <c r="S341" s="3497"/>
      <c r="T341" s="640"/>
      <c r="U341" s="640"/>
      <c r="V341" s="243"/>
      <c r="W341" s="610"/>
      <c r="X341" s="610"/>
      <c r="Y341" s="610"/>
      <c r="Z341" s="610"/>
    </row>
    <row r="342" spans="1:30" s="242" customFormat="1" ht="27.95" customHeight="1" x14ac:dyDescent="0.25">
      <c r="A342"/>
      <c r="B342" s="2"/>
      <c r="C342" s="3615"/>
      <c r="D342" s="3616"/>
      <c r="E342" s="3616"/>
      <c r="F342" s="3616"/>
      <c r="G342" s="3616"/>
      <c r="H342" s="3617"/>
      <c r="I342" s="2"/>
      <c r="J342" s="2"/>
      <c r="K342" s="182"/>
      <c r="L342" s="182"/>
      <c r="M342" s="182"/>
      <c r="N342" s="282"/>
      <c r="O342" s="3487" t="s">
        <v>3</v>
      </c>
      <c r="P342" s="3488"/>
      <c r="Q342" s="3488"/>
      <c r="R342" s="3488"/>
      <c r="S342" s="3489"/>
      <c r="T342" s="241"/>
      <c r="U342" s="640"/>
      <c r="V342" s="243"/>
      <c r="W342" s="610"/>
      <c r="X342"/>
      <c r="Y342"/>
      <c r="Z342"/>
    </row>
    <row r="343" spans="1:30" s="242" customFormat="1" ht="27.95" customHeight="1" x14ac:dyDescent="0.25">
      <c r="A343"/>
      <c r="B343" s="2"/>
      <c r="C343" s="2"/>
      <c r="D343" s="2"/>
      <c r="E343" s="2"/>
      <c r="F343" s="2"/>
      <c r="G343" s="2"/>
      <c r="H343" s="2"/>
      <c r="I343" s="2"/>
      <c r="J343" s="2"/>
      <c r="K343" s="640"/>
      <c r="L343" s="243"/>
      <c r="M343" s="243"/>
      <c r="N343" s="1449"/>
      <c r="O343" s="282"/>
      <c r="P343" s="1450"/>
      <c r="Q343" s="3487" t="s">
        <v>2445</v>
      </c>
      <c r="R343" s="3488"/>
      <c r="S343" s="3489"/>
      <c r="T343" s="241"/>
      <c r="U343" s="640"/>
      <c r="V343" s="243"/>
      <c r="W343" s="610"/>
      <c r="X343"/>
      <c r="Y343"/>
      <c r="Z343"/>
    </row>
    <row r="344" spans="1:30" s="242" customFormat="1" ht="14.1" customHeight="1" x14ac:dyDescent="0.25">
      <c r="A344"/>
      <c r="B344" s="240"/>
      <c r="C344" s="240"/>
      <c r="D344" s="240"/>
      <c r="E344" s="240"/>
      <c r="F344" s="240"/>
      <c r="G344" s="240"/>
      <c r="H344" s="240"/>
      <c r="I344" s="240"/>
      <c r="J344" s="240"/>
      <c r="K344" s="240"/>
      <c r="L344" s="240"/>
      <c r="M344" s="240"/>
      <c r="N344" s="240"/>
      <c r="O344" s="240"/>
      <c r="P344" s="240"/>
      <c r="Q344" s="240"/>
      <c r="R344" s="240"/>
      <c r="S344" s="240"/>
      <c r="T344" s="241"/>
      <c r="U344" s="640"/>
      <c r="V344" s="243"/>
      <c r="W344" s="610"/>
      <c r="X344"/>
      <c r="Y344"/>
      <c r="Z344"/>
    </row>
    <row r="345" spans="1:30" s="242" customFormat="1" ht="27.95" customHeight="1" x14ac:dyDescent="0.25">
      <c r="A345"/>
      <c r="B345" s="240"/>
      <c r="C345" s="3"/>
      <c r="D345" s="3"/>
      <c r="E345" s="240"/>
      <c r="F345" s="240"/>
      <c r="G345" s="240"/>
      <c r="H345" s="240"/>
      <c r="I345" s="240"/>
      <c r="J345" s="245"/>
      <c r="K345" s="3612"/>
      <c r="L345" s="3612"/>
      <c r="M345" s="3612"/>
      <c r="N345" s="3612"/>
      <c r="O345" s="3612"/>
      <c r="P345" s="245"/>
      <c r="Q345" s="245"/>
      <c r="R345" s="3613" t="s">
        <v>2693</v>
      </c>
      <c r="S345" s="3614"/>
      <c r="T345" s="1440"/>
      <c r="U345" s="1440"/>
      <c r="V345" s="1440"/>
      <c r="W345" s="610"/>
      <c r="X345" s="611"/>
      <c r="Y345"/>
      <c r="Z345"/>
    </row>
    <row r="346" spans="1:30" s="242" customFormat="1" ht="27.95" customHeight="1" x14ac:dyDescent="0.25">
      <c r="A346"/>
      <c r="B346" s="240"/>
      <c r="C346" s="3"/>
      <c r="D346" s="3"/>
      <c r="E346" s="240"/>
      <c r="F346" s="240"/>
      <c r="G346" s="240"/>
      <c r="H346" s="240"/>
      <c r="I346" s="240"/>
      <c r="J346" s="3"/>
      <c r="Q346" s="3504" t="s">
        <v>3072</v>
      </c>
      <c r="R346" s="3505"/>
      <c r="S346" s="3506"/>
      <c r="T346" s="182"/>
      <c r="U346" s="182"/>
      <c r="V346" s="182"/>
      <c r="W346" s="610"/>
      <c r="X346" s="182"/>
      <c r="Y346"/>
      <c r="Z346"/>
      <c r="AC346" s="3612"/>
      <c r="AD346" s="3612"/>
    </row>
    <row r="347" spans="1:30" x14ac:dyDescent="0.25">
      <c r="T347" s="1451"/>
      <c r="U347" s="1451"/>
      <c r="V347" s="1451"/>
      <c r="W347" s="610"/>
      <c r="X347" s="611"/>
    </row>
    <row r="348" spans="1:30" x14ac:dyDescent="0.25">
      <c r="W348" s="610"/>
    </row>
    <row r="349" spans="1:30" x14ac:dyDescent="0.25">
      <c r="B349" s="229"/>
      <c r="C349" s="229"/>
      <c r="D349" s="229"/>
      <c r="E349" s="229"/>
      <c r="F349" s="229"/>
      <c r="G349" s="229"/>
      <c r="H349" s="229"/>
      <c r="I349" s="229"/>
      <c r="J349" s="229"/>
      <c r="K349" s="229"/>
      <c r="L349" s="229"/>
      <c r="M349" s="229"/>
      <c r="N349" s="229"/>
      <c r="O349" s="229"/>
      <c r="P349" s="229"/>
      <c r="Q349" s="229"/>
      <c r="R349" s="229"/>
      <c r="S349" s="229"/>
      <c r="T349" s="229"/>
      <c r="U349" s="1413"/>
      <c r="V349" s="228"/>
      <c r="W349" s="610"/>
    </row>
    <row r="350" spans="1:30" ht="25.5" x14ac:dyDescent="0.25">
      <c r="B350" s="1243" t="s">
        <v>2369</v>
      </c>
      <c r="C350" s="231"/>
      <c r="D350" s="231"/>
      <c r="E350" s="231"/>
      <c r="F350" s="231"/>
      <c r="G350" s="231"/>
      <c r="H350" s="231"/>
      <c r="I350" s="231"/>
      <c r="J350" s="231"/>
      <c r="K350" s="231"/>
      <c r="L350" s="231"/>
      <c r="M350" s="227"/>
      <c r="N350" s="227"/>
      <c r="O350" s="227"/>
      <c r="P350" s="227"/>
      <c r="Q350" s="227"/>
      <c r="T350" s="223"/>
      <c r="W350" s="610"/>
    </row>
    <row r="351" spans="1:30" s="235" customFormat="1" ht="3" customHeight="1" x14ac:dyDescent="0.25">
      <c r="A351"/>
      <c r="B351" s="223"/>
      <c r="C351" s="223"/>
      <c r="D351" s="223"/>
      <c r="E351" s="223"/>
      <c r="F351" s="223"/>
      <c r="G351" s="230"/>
      <c r="H351" s="233"/>
      <c r="I351" s="230"/>
      <c r="J351" s="223"/>
      <c r="K351" s="223"/>
      <c r="L351" s="223"/>
      <c r="M351" s="223"/>
      <c r="N351" s="223"/>
      <c r="O351" s="223"/>
      <c r="P351" s="223"/>
      <c r="Q351" s="223"/>
      <c r="T351" s="223"/>
      <c r="U351" s="637"/>
      <c r="V351" s="234"/>
      <c r="W351" s="610"/>
      <c r="X351"/>
      <c r="Y351"/>
      <c r="Z351"/>
    </row>
    <row r="352" spans="1:30" s="242" customFormat="1" ht="27.95" customHeight="1" x14ac:dyDescent="0.25">
      <c r="A352"/>
      <c r="B352" s="3487" t="s">
        <v>2384</v>
      </c>
      <c r="C352" s="3488"/>
      <c r="D352" s="3488"/>
      <c r="E352" s="3488"/>
      <c r="F352" s="3488"/>
      <c r="G352" s="3488"/>
      <c r="H352" s="3488"/>
      <c r="I352" s="3488"/>
      <c r="J352" s="3488"/>
      <c r="K352" s="3488"/>
      <c r="L352" s="3488"/>
      <c r="M352" s="3488"/>
      <c r="N352" s="3488"/>
      <c r="O352" s="3488"/>
      <c r="P352" s="3488"/>
      <c r="Q352" s="3488"/>
      <c r="R352" s="3489"/>
      <c r="S352"/>
      <c r="T352" s="241"/>
      <c r="U352" s="640"/>
      <c r="V352" s="1422">
        <v>25</v>
      </c>
      <c r="W352" s="610"/>
      <c r="X352"/>
      <c r="Y352"/>
      <c r="Z352"/>
    </row>
    <row r="353" spans="1:26" s="242" customFormat="1" ht="27.95" customHeight="1" x14ac:dyDescent="0.25">
      <c r="A353"/>
      <c r="B353" s="3487" t="s">
        <v>2668</v>
      </c>
      <c r="C353" s="3488"/>
      <c r="D353" s="3488"/>
      <c r="E353" s="3488"/>
      <c r="F353" s="3488"/>
      <c r="G353" s="3488"/>
      <c r="H353" s="3488"/>
      <c r="I353" s="3488"/>
      <c r="J353" s="3488"/>
      <c r="K353" s="3489"/>
      <c r="L353" s="1398"/>
      <c r="M353" s="1398"/>
      <c r="N353" s="1398"/>
      <c r="O353" s="1398"/>
      <c r="P353" s="3539"/>
      <c r="Q353" s="3539"/>
      <c r="R353" s="3539"/>
      <c r="S353"/>
      <c r="T353" s="241"/>
      <c r="U353" s="640"/>
      <c r="V353" s="243"/>
      <c r="W353" s="610"/>
      <c r="X353"/>
      <c r="Y353"/>
      <c r="Z353"/>
    </row>
    <row r="354" spans="1:26" s="242" customFormat="1" ht="27.95" customHeight="1" x14ac:dyDescent="0.25">
      <c r="A354" s="610"/>
      <c r="B354" s="3542" t="s">
        <v>2696</v>
      </c>
      <c r="C354" s="3605"/>
      <c r="D354" s="3605"/>
      <c r="E354" s="3605"/>
      <c r="F354" s="3605"/>
      <c r="G354" s="3605"/>
      <c r="H354" s="3605"/>
      <c r="I354" s="3605"/>
      <c r="J354" s="3606"/>
      <c r="K354" s="1446"/>
      <c r="L354" s="182"/>
      <c r="M354" s="182"/>
      <c r="N354" s="182"/>
      <c r="O354" s="182"/>
      <c r="P354" s="1452"/>
      <c r="Q354" s="1452"/>
      <c r="R354" s="1452"/>
      <c r="S354" s="610"/>
      <c r="T354" s="640"/>
      <c r="U354" s="640"/>
      <c r="V354" s="243"/>
      <c r="W354" s="610"/>
      <c r="X354" s="610"/>
      <c r="Y354" s="610"/>
      <c r="Z354" s="610"/>
    </row>
    <row r="355" spans="1:26" s="242" customFormat="1" ht="40.5" customHeight="1" x14ac:dyDescent="0.25">
      <c r="A355"/>
      <c r="B355" s="3487" t="s">
        <v>3181</v>
      </c>
      <c r="C355" s="3607"/>
      <c r="D355" s="3607"/>
      <c r="E355" s="3607"/>
      <c r="F355" s="3607"/>
      <c r="G355" s="3608"/>
      <c r="H355" s="1769" t="s">
        <v>3164</v>
      </c>
      <c r="I355" s="1769" t="s">
        <v>3165</v>
      </c>
      <c r="J355" s="1769" t="s">
        <v>3166</v>
      </c>
      <c r="K355" s="1394"/>
      <c r="L355" s="240"/>
      <c r="M355" s="240"/>
      <c r="N355" s="240"/>
      <c r="O355" s="240"/>
      <c r="P355" s="1448"/>
      <c r="Q355" s="1448"/>
      <c r="R355" s="1448"/>
      <c r="S355"/>
      <c r="T355" s="241"/>
      <c r="U355" s="640"/>
      <c r="V355" s="243"/>
      <c r="W355" s="610"/>
      <c r="X355"/>
      <c r="Y355"/>
      <c r="Z355"/>
    </row>
    <row r="356" spans="1:26" s="242" customFormat="1" ht="14.1" customHeight="1" x14ac:dyDescent="0.25">
      <c r="A356"/>
      <c r="B356" s="240"/>
      <c r="C356" s="240"/>
      <c r="D356" s="240"/>
      <c r="E356" s="240"/>
      <c r="F356" s="240"/>
      <c r="G356" s="240"/>
      <c r="H356" s="240"/>
      <c r="I356" s="240"/>
      <c r="J356" s="240"/>
      <c r="K356" s="3540"/>
      <c r="L356" s="3541"/>
      <c r="M356" s="1396"/>
      <c r="N356" s="240"/>
      <c r="O356" s="240"/>
      <c r="P356" s="1448"/>
      <c r="Q356" s="1448"/>
      <c r="R356" s="1452"/>
      <c r="S356"/>
      <c r="T356" s="241"/>
      <c r="U356" s="640"/>
      <c r="V356" s="243"/>
      <c r="W356" s="610"/>
      <c r="X356"/>
      <c r="Y356"/>
      <c r="Z356"/>
    </row>
    <row r="357" spans="1:26" s="242" customFormat="1" ht="27.95" customHeight="1" x14ac:dyDescent="0.25">
      <c r="A357"/>
      <c r="B357" s="3609" t="s">
        <v>3417</v>
      </c>
      <c r="C357" s="3610"/>
      <c r="D357" s="3610"/>
      <c r="E357" s="3610"/>
      <c r="F357" s="3611"/>
      <c r="G357" s="240"/>
      <c r="H357" s="240"/>
      <c r="I357" s="240"/>
      <c r="J357" s="240"/>
      <c r="K357" s="1446"/>
      <c r="L357" s="1447"/>
      <c r="M357" s="1396"/>
      <c r="N357" s="240"/>
      <c r="O357" s="240"/>
      <c r="P357" s="1448"/>
      <c r="Q357" s="1448"/>
      <c r="R357" s="1452"/>
      <c r="S357"/>
      <c r="T357" s="241"/>
      <c r="U357" s="640"/>
      <c r="V357" s="243"/>
      <c r="W357" s="610"/>
      <c r="X357"/>
      <c r="Y357"/>
      <c r="Z357"/>
    </row>
    <row r="358" spans="1:26" s="242" customFormat="1" ht="27.95" customHeight="1" x14ac:dyDescent="0.25">
      <c r="A358"/>
      <c r="B358" s="3504" t="s">
        <v>3073</v>
      </c>
      <c r="C358" s="3505"/>
      <c r="D358" s="3505"/>
      <c r="E358" s="3505"/>
      <c r="F358" s="3505"/>
      <c r="G358" s="3506"/>
      <c r="H358" s="240"/>
      <c r="I358" s="240"/>
      <c r="J358" s="240"/>
      <c r="K358" s="3540"/>
      <c r="L358" s="3541"/>
      <c r="M358" s="3541"/>
      <c r="N358" s="1452"/>
      <c r="O358" s="240"/>
      <c r="P358" s="1448"/>
      <c r="Q358" s="1448"/>
      <c r="R358" s="1448"/>
      <c r="S358"/>
      <c r="T358" s="241"/>
      <c r="U358" s="640"/>
      <c r="V358" s="243"/>
      <c r="W358" s="610"/>
      <c r="X358"/>
      <c r="Y358"/>
      <c r="Z358"/>
    </row>
    <row r="359" spans="1:26" x14ac:dyDescent="0.25">
      <c r="W359" s="610"/>
    </row>
    <row r="360" spans="1:26" x14ac:dyDescent="0.25">
      <c r="W360" s="610"/>
    </row>
    <row r="361" spans="1:26" x14ac:dyDescent="0.25">
      <c r="W361" s="610"/>
    </row>
    <row r="362" spans="1:26" x14ac:dyDescent="0.25">
      <c r="W362" s="610"/>
    </row>
    <row r="363" spans="1:26" x14ac:dyDescent="0.25">
      <c r="W363" s="610"/>
    </row>
    <row r="364" spans="1:26" x14ac:dyDescent="0.25">
      <c r="W364" s="610"/>
    </row>
    <row r="365" spans="1:26" x14ac:dyDescent="0.25">
      <c r="W365" s="610"/>
    </row>
    <row r="366" spans="1:26" x14ac:dyDescent="0.25">
      <c r="W366" s="610"/>
    </row>
    <row r="367" spans="1:26" x14ac:dyDescent="0.25">
      <c r="W367" s="610"/>
    </row>
    <row r="368" spans="1:26" x14ac:dyDescent="0.25">
      <c r="B368" s="229"/>
      <c r="C368" s="229"/>
      <c r="D368" s="229"/>
      <c r="E368" s="229"/>
      <c r="F368" s="229"/>
      <c r="G368" s="229"/>
      <c r="H368" s="229"/>
      <c r="I368" s="229"/>
      <c r="J368" s="229"/>
      <c r="K368" s="229"/>
      <c r="L368" s="229"/>
      <c r="M368" s="229"/>
      <c r="N368" s="229"/>
      <c r="O368" s="229"/>
      <c r="P368" s="229"/>
      <c r="Q368" s="229"/>
      <c r="R368" s="229"/>
      <c r="S368" s="229"/>
      <c r="T368" s="229"/>
      <c r="U368" s="1413"/>
      <c r="V368" s="228"/>
    </row>
    <row r="369" spans="1:26" ht="25.5" x14ac:dyDescent="0.25">
      <c r="B369" s="1240" t="s">
        <v>2368</v>
      </c>
      <c r="C369" s="231"/>
      <c r="D369" s="231"/>
      <c r="E369" s="231"/>
      <c r="F369" s="231"/>
      <c r="G369" s="231"/>
      <c r="H369" s="231"/>
      <c r="I369" s="231"/>
      <c r="J369" s="231"/>
      <c r="K369" s="231"/>
      <c r="L369" s="231"/>
      <c r="M369" s="227"/>
      <c r="N369" s="227"/>
      <c r="O369" s="227"/>
      <c r="P369" s="227"/>
      <c r="Q369" s="227"/>
      <c r="T369" s="223"/>
    </row>
    <row r="370" spans="1:26" s="235" customFormat="1" ht="3" customHeight="1" x14ac:dyDescent="0.25">
      <c r="A370"/>
      <c r="B370" s="236"/>
      <c r="C370" s="236"/>
      <c r="D370" s="236"/>
      <c r="E370" s="236"/>
      <c r="F370" s="236"/>
      <c r="G370" s="231"/>
      <c r="H370" s="231"/>
      <c r="I370" s="231"/>
      <c r="J370" s="236"/>
      <c r="K370" s="236"/>
      <c r="L370" s="236"/>
      <c r="M370" s="236"/>
      <c r="N370" s="236"/>
      <c r="O370" s="236"/>
      <c r="P370" s="236"/>
      <c r="Q370" s="236"/>
      <c r="R370" s="237"/>
      <c r="S370" s="237"/>
      <c r="T370" s="223"/>
      <c r="U370" s="637"/>
      <c r="V370" s="234"/>
      <c r="W370"/>
      <c r="X370"/>
      <c r="Y370"/>
      <c r="Z370"/>
    </row>
    <row r="371" spans="1:26" s="242" customFormat="1" ht="27.95" customHeight="1" x14ac:dyDescent="0.25">
      <c r="A371"/>
      <c r="B371" s="3485" t="s">
        <v>2447</v>
      </c>
      <c r="C371" s="3485"/>
      <c r="D371" s="3485"/>
      <c r="E371" s="3485"/>
      <c r="F371" s="3485"/>
      <c r="G371" s="3485"/>
      <c r="H371" s="3485"/>
      <c r="I371" s="3485"/>
      <c r="J371" s="3485"/>
      <c r="K371" s="3485"/>
      <c r="L371" s="3485"/>
      <c r="M371" s="3485"/>
      <c r="N371" s="3485"/>
      <c r="O371" s="3485"/>
      <c r="P371" s="3485"/>
      <c r="Q371" s="3485"/>
      <c r="R371" s="3485"/>
      <c r="S371" s="3485"/>
      <c r="T371" s="241"/>
      <c r="U371" s="640"/>
      <c r="V371" s="1422">
        <v>26</v>
      </c>
      <c r="W371"/>
      <c r="X371"/>
      <c r="Y371"/>
      <c r="Z371"/>
    </row>
    <row r="372" spans="1:26" s="242" customFormat="1" ht="27.95" customHeight="1" x14ac:dyDescent="0.25">
      <c r="A372"/>
      <c r="B372" s="3490" t="s">
        <v>2429</v>
      </c>
      <c r="C372" s="3490"/>
      <c r="D372" s="3490"/>
      <c r="E372" s="3490"/>
      <c r="F372" s="3490"/>
      <c r="G372" s="3490"/>
      <c r="H372" s="3490"/>
      <c r="I372" s="3490"/>
      <c r="J372" s="3490"/>
      <c r="K372" s="3490"/>
      <c r="L372" s="3490"/>
      <c r="M372" s="3490"/>
      <c r="N372" s="3490"/>
      <c r="O372" s="3490"/>
      <c r="P372" s="3490"/>
      <c r="Q372" s="3490"/>
      <c r="R372" s="3490"/>
      <c r="S372" s="1245" t="s">
        <v>2430</v>
      </c>
      <c r="T372" s="241"/>
      <c r="U372" s="640"/>
      <c r="V372" s="243"/>
      <c r="W372"/>
      <c r="X372"/>
      <c r="Y372"/>
      <c r="Z372"/>
    </row>
    <row r="373" spans="1:26" s="242" customFormat="1" ht="14.1" customHeight="1" x14ac:dyDescent="0.25">
      <c r="A373"/>
      <c r="B373" s="240"/>
      <c r="C373" s="240"/>
      <c r="D373" s="240"/>
      <c r="E373" s="240"/>
      <c r="F373" s="240"/>
      <c r="G373" s="240"/>
      <c r="H373" s="240"/>
      <c r="I373" s="240"/>
      <c r="J373" s="240"/>
      <c r="K373" s="240"/>
      <c r="L373" s="240"/>
      <c r="M373" s="240"/>
      <c r="N373" s="240"/>
      <c r="O373" s="240"/>
      <c r="P373" s="240"/>
      <c r="Q373" s="240"/>
      <c r="R373" s="240"/>
      <c r="S373" s="240"/>
      <c r="T373" s="241"/>
      <c r="U373" s="640"/>
      <c r="V373" s="243"/>
      <c r="W373"/>
      <c r="X373"/>
      <c r="Y373"/>
      <c r="Z373"/>
    </row>
    <row r="374" spans="1:26" s="242" customFormat="1" ht="27.95" customHeight="1" x14ac:dyDescent="0.25">
      <c r="A374"/>
      <c r="B374" s="3490" t="s">
        <v>1268</v>
      </c>
      <c r="C374" s="3490"/>
      <c r="D374" s="3490"/>
      <c r="E374" s="3490"/>
      <c r="F374" s="3490"/>
      <c r="G374" s="3486" t="s">
        <v>1269</v>
      </c>
      <c r="H374" s="3486"/>
      <c r="I374" s="3486"/>
      <c r="J374" s="3486"/>
      <c r="K374" s="3486"/>
      <c r="L374" s="3486"/>
      <c r="M374" s="3486"/>
      <c r="N374" s="3486"/>
      <c r="O374" s="3486"/>
      <c r="P374" s="3486"/>
      <c r="Q374" s="3486"/>
      <c r="R374" s="3486"/>
      <c r="S374" s="240"/>
      <c r="T374" s="241"/>
      <c r="U374" s="640"/>
      <c r="V374" s="243"/>
      <c r="W374"/>
      <c r="X374"/>
      <c r="Y374"/>
      <c r="Z374"/>
    </row>
    <row r="375" spans="1:26" s="242" customFormat="1" ht="27.95" customHeight="1" x14ac:dyDescent="0.25">
      <c r="A375"/>
      <c r="B375" s="3490" t="s">
        <v>2448</v>
      </c>
      <c r="C375" s="3490"/>
      <c r="D375" s="3490"/>
      <c r="E375" s="3490"/>
      <c r="F375" s="2"/>
      <c r="G375" s="2"/>
      <c r="H375" s="2"/>
      <c r="I375" s="2"/>
      <c r="J375" s="2"/>
      <c r="K375" s="2"/>
      <c r="L375" s="2"/>
      <c r="M375" s="2"/>
      <c r="N375" s="2"/>
      <c r="O375" s="2"/>
      <c r="P375" s="2"/>
      <c r="Q375" s="2"/>
      <c r="R375" s="2"/>
      <c r="S375" s="240"/>
      <c r="T375" s="241"/>
      <c r="U375" s="640"/>
      <c r="V375" s="243"/>
      <c r="W375"/>
      <c r="X375"/>
      <c r="Y375"/>
      <c r="Z375"/>
    </row>
    <row r="376" spans="1:26" s="242" customFormat="1" ht="14.1" customHeight="1" x14ac:dyDescent="0.25">
      <c r="A376"/>
      <c r="B376" s="240"/>
      <c r="C376" s="240"/>
      <c r="D376" s="240"/>
      <c r="E376" s="240"/>
      <c r="F376" s="240"/>
      <c r="G376" s="240"/>
      <c r="H376" s="240"/>
      <c r="I376" s="240"/>
      <c r="J376" s="240"/>
      <c r="K376" s="240"/>
      <c r="L376" s="240"/>
      <c r="M376" s="240"/>
      <c r="N376" s="240"/>
      <c r="O376" s="240"/>
      <c r="P376" s="240"/>
      <c r="Q376" s="240"/>
      <c r="R376" s="240"/>
      <c r="S376" s="240"/>
      <c r="T376" s="241"/>
      <c r="U376" s="640"/>
      <c r="V376" s="243"/>
      <c r="W376"/>
      <c r="X376"/>
      <c r="Y376"/>
      <c r="Z376"/>
    </row>
    <row r="377" spans="1:26" s="242" customFormat="1" ht="27.95" customHeight="1" x14ac:dyDescent="0.25">
      <c r="A377"/>
      <c r="B377" s="3515" t="s">
        <v>2449</v>
      </c>
      <c r="C377" s="3515"/>
      <c r="D377" s="3515"/>
      <c r="E377" s="240"/>
      <c r="F377" s="240"/>
      <c r="G377" s="240"/>
      <c r="H377" s="3"/>
      <c r="I377" s="3"/>
      <c r="J377" s="3"/>
      <c r="K377" s="3"/>
      <c r="L377" s="3"/>
      <c r="M377" s="3"/>
      <c r="N377" s="3"/>
      <c r="O377" s="245"/>
      <c r="P377" s="245"/>
      <c r="Q377" s="245"/>
      <c r="R377" s="245"/>
      <c r="S377" s="240"/>
      <c r="T377" s="241"/>
      <c r="U377" s="640"/>
      <c r="V377" s="243"/>
      <c r="W377"/>
      <c r="X377"/>
      <c r="Y377"/>
      <c r="Z377"/>
    </row>
    <row r="378" spans="1:26" s="242" customFormat="1" ht="27.95" customHeight="1" x14ac:dyDescent="0.25">
      <c r="A378"/>
      <c r="B378" s="3504" t="s">
        <v>3074</v>
      </c>
      <c r="C378" s="3505"/>
      <c r="D378" s="3505"/>
      <c r="E378" s="3506"/>
      <c r="F378" s="12"/>
      <c r="G378" s="240"/>
      <c r="H378" s="3"/>
      <c r="I378" s="3"/>
      <c r="J378" s="3"/>
      <c r="K378" s="3"/>
      <c r="L378" s="3"/>
      <c r="M378" s="3"/>
      <c r="N378" s="3"/>
      <c r="O378" s="3"/>
      <c r="P378" s="3"/>
      <c r="Q378" s="3"/>
      <c r="R378" s="3"/>
      <c r="S378" s="240"/>
      <c r="T378" s="241"/>
      <c r="U378" s="640"/>
      <c r="V378" s="243"/>
      <c r="W378"/>
      <c r="X378"/>
      <c r="Y378"/>
      <c r="Z378"/>
    </row>
    <row r="381" spans="1:26" s="235" customFormat="1" ht="3" customHeight="1" x14ac:dyDescent="0.25">
      <c r="A381"/>
      <c r="B381" s="223"/>
      <c r="C381" s="223"/>
      <c r="D381" s="223"/>
      <c r="E381" s="223"/>
      <c r="F381" s="223"/>
      <c r="G381" s="230"/>
      <c r="H381" s="233"/>
      <c r="I381" s="230"/>
      <c r="J381" s="223"/>
      <c r="K381" s="223"/>
      <c r="L381" s="223"/>
      <c r="M381" s="223"/>
      <c r="N381" s="223"/>
      <c r="O381" s="223"/>
      <c r="P381" s="223"/>
      <c r="Q381" s="223"/>
      <c r="T381" s="223"/>
      <c r="U381" s="637"/>
      <c r="V381" s="234"/>
      <c r="W381"/>
      <c r="X381"/>
      <c r="Y381"/>
      <c r="Z381"/>
    </row>
    <row r="382" spans="1:26" x14ac:dyDescent="0.25">
      <c r="A382" s="610"/>
      <c r="B382" s="1583"/>
      <c r="C382" s="1583"/>
      <c r="D382" s="1583"/>
      <c r="E382" s="1583"/>
      <c r="F382" s="1583"/>
      <c r="G382" s="1583"/>
      <c r="H382" s="1583"/>
      <c r="I382" s="1583"/>
      <c r="J382" s="1583"/>
      <c r="K382" s="1583"/>
      <c r="L382" s="1583"/>
      <c r="M382" s="1583"/>
      <c r="N382" s="1583"/>
      <c r="O382" s="1583"/>
      <c r="P382" s="1583"/>
      <c r="Q382" s="1583"/>
      <c r="R382" s="1583"/>
      <c r="S382" s="1583"/>
      <c r="T382" s="1583"/>
      <c r="U382" s="1583"/>
      <c r="V382" s="228"/>
      <c r="W382" s="610"/>
      <c r="X382" s="610"/>
      <c r="Y382" s="610"/>
      <c r="Z382" s="610"/>
    </row>
    <row r="383" spans="1:26" ht="25.5" x14ac:dyDescent="0.25">
      <c r="A383" s="610"/>
      <c r="B383" s="1586" t="s">
        <v>2368</v>
      </c>
      <c r="C383" s="1585"/>
      <c r="D383" s="1585"/>
      <c r="E383" s="1585"/>
      <c r="F383" s="1585"/>
      <c r="G383" s="1585"/>
      <c r="H383" s="1585"/>
      <c r="I383" s="1585"/>
      <c r="J383" s="1585"/>
      <c r="K383" s="1585"/>
      <c r="L383" s="1585"/>
      <c r="M383" s="638"/>
      <c r="N383" s="638"/>
      <c r="O383" s="638"/>
      <c r="P383" s="638"/>
      <c r="Q383" s="638"/>
      <c r="S383" s="638"/>
      <c r="T383" s="637"/>
      <c r="V383" s="1584"/>
      <c r="W383" s="610"/>
      <c r="X383" s="610"/>
      <c r="Y383" s="610"/>
      <c r="Z383" s="610"/>
    </row>
    <row r="384" spans="1:26" s="235" customFormat="1" ht="3" customHeight="1" x14ac:dyDescent="0.25">
      <c r="A384" s="610"/>
      <c r="B384" s="637"/>
      <c r="C384" s="637"/>
      <c r="D384" s="637"/>
      <c r="E384" s="637"/>
      <c r="F384" s="637"/>
      <c r="G384" s="230"/>
      <c r="H384" s="233"/>
      <c r="I384" s="230"/>
      <c r="J384" s="637"/>
      <c r="K384" s="637"/>
      <c r="L384" s="637"/>
      <c r="M384" s="637"/>
      <c r="N384" s="637"/>
      <c r="O384" s="637"/>
      <c r="P384" s="637"/>
      <c r="Q384" s="637"/>
      <c r="T384" s="637"/>
      <c r="U384" s="637"/>
      <c r="V384" s="234"/>
      <c r="W384" s="610"/>
      <c r="X384" s="610"/>
      <c r="Y384" s="610"/>
      <c r="Z384" s="610"/>
    </row>
    <row r="385" spans="1:26" s="242" customFormat="1" ht="27.95" customHeight="1" x14ac:dyDescent="0.25">
      <c r="A385" s="610"/>
      <c r="B385" s="3485" t="s">
        <v>2433</v>
      </c>
      <c r="C385" s="3485"/>
      <c r="D385" s="3485"/>
      <c r="E385" s="3485"/>
      <c r="F385" s="3485"/>
      <c r="G385" s="3485"/>
      <c r="H385" s="3485"/>
      <c r="I385" s="3485"/>
      <c r="J385" s="3485"/>
      <c r="K385" s="3485"/>
      <c r="L385" s="3485"/>
      <c r="M385" s="3485"/>
      <c r="N385" s="3485"/>
      <c r="O385" s="3485"/>
      <c r="P385" s="3485"/>
      <c r="Q385" s="3485"/>
      <c r="R385" s="3485"/>
      <c r="S385" s="3485"/>
      <c r="T385" s="640"/>
      <c r="U385" s="640"/>
      <c r="V385" s="1422">
        <v>27</v>
      </c>
      <c r="W385" s="610"/>
      <c r="X385" s="610"/>
      <c r="Y385" s="610"/>
      <c r="Z385" s="610"/>
    </row>
    <row r="386" spans="1:26" s="242" customFormat="1" ht="27.95" customHeight="1" x14ac:dyDescent="0.25">
      <c r="A386" s="610"/>
      <c r="B386" s="1588"/>
      <c r="C386" s="3602" t="s">
        <v>3053</v>
      </c>
      <c r="D386" s="3603"/>
      <c r="E386" s="3603"/>
      <c r="F386" s="3603"/>
      <c r="G386" s="3603"/>
      <c r="H386" s="3603"/>
      <c r="I386" s="3603"/>
      <c r="J386" s="3603"/>
      <c r="K386" s="3603"/>
      <c r="L386" s="3603"/>
      <c r="M386" s="3603"/>
      <c r="N386" s="3603"/>
      <c r="O386" s="3603"/>
      <c r="P386" s="3603"/>
      <c r="Q386" s="3603"/>
      <c r="R386" s="3603"/>
      <c r="S386" s="3604"/>
      <c r="T386" s="640"/>
      <c r="U386" s="640"/>
      <c r="V386" s="1422"/>
      <c r="W386" s="610"/>
      <c r="X386" s="610"/>
      <c r="Y386" s="610"/>
      <c r="Z386" s="610"/>
    </row>
    <row r="387" spans="1:26" s="243" customFormat="1" ht="27.95" customHeight="1" x14ac:dyDescent="0.25">
      <c r="A387" s="91"/>
      <c r="B387" s="1453"/>
      <c r="C387" s="1453"/>
      <c r="D387" s="1453"/>
      <c r="E387" s="1453"/>
      <c r="F387" s="1453"/>
      <c r="G387" s="1453"/>
      <c r="H387" s="1453"/>
      <c r="I387" s="1453"/>
      <c r="J387" s="1453"/>
      <c r="K387" s="1453"/>
      <c r="L387" s="1453"/>
      <c r="M387" s="1453"/>
      <c r="N387" s="1453"/>
      <c r="O387" s="1453"/>
      <c r="P387" s="1453"/>
      <c r="Q387" s="1453"/>
      <c r="R387" s="1453"/>
      <c r="S387" s="1453"/>
      <c r="V387" s="1422"/>
      <c r="W387" s="91"/>
      <c r="X387" s="91"/>
      <c r="Y387" s="91"/>
      <c r="Z387" s="91"/>
    </row>
    <row r="388" spans="1:26" s="242" customFormat="1" ht="27.95" customHeight="1" x14ac:dyDescent="0.25">
      <c r="A388" s="610"/>
      <c r="B388" s="240"/>
      <c r="C388" s="3599" t="s">
        <v>3075</v>
      </c>
      <c r="D388" s="3600"/>
      <c r="E388" s="3600"/>
      <c r="F388" s="3600"/>
      <c r="G388" s="3600"/>
      <c r="H388" s="3600"/>
      <c r="I388" s="3600"/>
      <c r="J388" s="3600"/>
      <c r="K388" s="3600"/>
      <c r="L388" s="3600"/>
      <c r="M388" s="3600"/>
      <c r="N388" s="3600"/>
      <c r="O388" s="3600"/>
      <c r="P388" s="3600"/>
      <c r="Q388" s="3600"/>
      <c r="R388" s="3600"/>
      <c r="S388" s="3601"/>
      <c r="T388" s="640"/>
      <c r="U388" s="640"/>
      <c r="V388" s="243"/>
      <c r="W388" s="610"/>
      <c r="X388" s="610"/>
      <c r="Y388" s="610"/>
      <c r="Z388" s="610"/>
    </row>
    <row r="389" spans="1:26" s="242" customFormat="1" ht="27.75" customHeight="1" x14ac:dyDescent="0.25">
      <c r="A389" s="610"/>
      <c r="B389" s="3554" t="s">
        <v>3076</v>
      </c>
      <c r="C389" s="3555"/>
      <c r="D389" s="3555"/>
      <c r="E389" s="3555"/>
      <c r="F389" s="3555"/>
      <c r="G389" s="3555"/>
      <c r="H389" s="3555"/>
      <c r="I389" s="3555"/>
      <c r="J389" s="3555"/>
      <c r="K389" s="3555"/>
      <c r="L389" s="3555"/>
      <c r="M389" s="3555"/>
      <c r="N389" s="3555"/>
      <c r="O389" s="3555"/>
      <c r="P389" s="3555"/>
      <c r="Q389" s="3555"/>
      <c r="R389" s="3555"/>
      <c r="S389" s="3556"/>
      <c r="T389" s="640"/>
      <c r="U389" s="640"/>
      <c r="V389" s="243"/>
      <c r="W389" s="610"/>
      <c r="X389" s="610"/>
      <c r="Y389" s="610"/>
      <c r="Z389" s="610"/>
    </row>
    <row r="390" spans="1:26" x14ac:dyDescent="0.25">
      <c r="A390" s="610"/>
      <c r="B390" s="610"/>
      <c r="C390" s="610"/>
      <c r="D390" s="610"/>
      <c r="E390" s="610"/>
      <c r="F390" s="610"/>
      <c r="G390" s="610"/>
      <c r="H390" s="610"/>
      <c r="I390" s="610"/>
      <c r="J390" s="610"/>
      <c r="K390" s="610"/>
      <c r="L390" s="610"/>
      <c r="M390" s="610"/>
      <c r="N390" s="610"/>
      <c r="O390" s="610"/>
      <c r="P390" s="610"/>
      <c r="Q390" s="610"/>
      <c r="R390" s="610"/>
      <c r="S390" s="610"/>
      <c r="T390" s="638"/>
      <c r="V390" s="1584"/>
      <c r="W390" s="610"/>
      <c r="X390" s="610"/>
      <c r="Y390" s="610"/>
      <c r="Z390" s="610"/>
    </row>
    <row r="391" spans="1:26" x14ac:dyDescent="0.25">
      <c r="A391" s="610"/>
      <c r="S391" s="638"/>
      <c r="T391" s="638"/>
      <c r="V391" s="1584"/>
      <c r="W391" s="610"/>
      <c r="X391" s="610"/>
      <c r="Y391" s="610"/>
      <c r="Z391" s="610"/>
    </row>
    <row r="392" spans="1:26" x14ac:dyDescent="0.25">
      <c r="B392" s="229"/>
      <c r="C392" s="229"/>
      <c r="D392" s="229"/>
      <c r="E392" s="229"/>
      <c r="F392" s="229"/>
      <c r="G392" s="229"/>
      <c r="H392" s="229"/>
      <c r="I392" s="229"/>
      <c r="J392" s="229"/>
      <c r="K392" s="229"/>
      <c r="L392" s="229"/>
      <c r="M392" s="229"/>
      <c r="N392" s="229"/>
      <c r="O392" s="229"/>
      <c r="P392" s="229"/>
      <c r="Q392" s="229"/>
      <c r="R392" s="229"/>
      <c r="S392" s="229"/>
      <c r="T392" s="229"/>
      <c r="U392" s="1413"/>
      <c r="V392" s="228"/>
    </row>
    <row r="393" spans="1:26" ht="25.5" x14ac:dyDescent="0.25">
      <c r="B393" s="1240" t="s">
        <v>2368</v>
      </c>
      <c r="C393" s="231"/>
      <c r="D393" s="231"/>
      <c r="E393" s="231"/>
      <c r="F393" s="231"/>
      <c r="G393" s="231"/>
      <c r="H393" s="231"/>
      <c r="I393" s="231"/>
      <c r="J393" s="231"/>
      <c r="K393" s="231"/>
      <c r="L393" s="231"/>
      <c r="M393" s="227"/>
      <c r="N393" s="227"/>
      <c r="O393" s="227"/>
      <c r="P393" s="227"/>
      <c r="Q393" s="227"/>
      <c r="T393" s="223"/>
    </row>
    <row r="394" spans="1:26" s="235" customFormat="1" ht="3" customHeight="1" x14ac:dyDescent="0.25">
      <c r="A394"/>
      <c r="B394" s="223"/>
      <c r="C394" s="223"/>
      <c r="D394" s="223"/>
      <c r="E394" s="223"/>
      <c r="F394" s="223"/>
      <c r="G394" s="230"/>
      <c r="H394" s="233"/>
      <c r="I394" s="230"/>
      <c r="J394" s="223"/>
      <c r="K394" s="223"/>
      <c r="L394" s="223"/>
      <c r="M394" s="223"/>
      <c r="N394" s="223"/>
      <c r="O394" s="223"/>
      <c r="P394" s="223"/>
      <c r="Q394" s="223"/>
      <c r="T394" s="223"/>
      <c r="U394" s="637"/>
      <c r="V394" s="234"/>
      <c r="W394"/>
      <c r="X394"/>
      <c r="Y394"/>
      <c r="Z394"/>
    </row>
    <row r="395" spans="1:26" s="237" customFormat="1" ht="27.95" customHeight="1" x14ac:dyDescent="0.25">
      <c r="A395"/>
      <c r="B395" s="3490" t="s">
        <v>2429</v>
      </c>
      <c r="C395" s="3490"/>
      <c r="D395" s="3490"/>
      <c r="E395" s="3490"/>
      <c r="F395" s="3490"/>
      <c r="G395" s="3490"/>
      <c r="H395" s="3490"/>
      <c r="I395" s="3490"/>
      <c r="J395" s="3490"/>
      <c r="K395" s="3490"/>
      <c r="L395" s="3490"/>
      <c r="M395" s="3490"/>
      <c r="N395" s="3490"/>
      <c r="O395" s="3490"/>
      <c r="P395" s="3490"/>
      <c r="Q395" s="3490"/>
      <c r="R395" s="3536" t="s">
        <v>2430</v>
      </c>
      <c r="S395" s="3538"/>
      <c r="U395" s="639"/>
      <c r="V395" s="1422">
        <v>28</v>
      </c>
      <c r="W395"/>
      <c r="X395"/>
      <c r="Y395"/>
      <c r="Z395"/>
    </row>
    <row r="396" spans="1:26" s="237" customFormat="1" ht="27.95" customHeight="1" x14ac:dyDescent="0.25">
      <c r="A396"/>
      <c r="B396" s="3516" t="s">
        <v>1268</v>
      </c>
      <c r="C396" s="3516"/>
      <c r="D396" s="3516"/>
      <c r="E396" s="3516"/>
      <c r="F396" s="3516"/>
      <c r="G396" s="3487" t="s">
        <v>1269</v>
      </c>
      <c r="H396" s="3488"/>
      <c r="I396" s="3488"/>
      <c r="J396" s="3488"/>
      <c r="K396" s="3488"/>
      <c r="L396" s="3488"/>
      <c r="M396" s="3488"/>
      <c r="N396" s="3488"/>
      <c r="O396" s="3488"/>
      <c r="P396" s="3488"/>
      <c r="Q396" s="3489"/>
      <c r="R396" s="231"/>
      <c r="S396" s="231"/>
      <c r="U396" s="639"/>
      <c r="V396" s="80"/>
      <c r="W396"/>
      <c r="X396"/>
      <c r="Y396"/>
      <c r="Z396"/>
    </row>
    <row r="397" spans="1:26" s="237" customFormat="1" ht="27.95" customHeight="1" x14ac:dyDescent="0.25">
      <c r="A397"/>
      <c r="B397" s="2"/>
      <c r="C397" s="3487" t="s">
        <v>2450</v>
      </c>
      <c r="D397" s="3488"/>
      <c r="E397" s="3488"/>
      <c r="F397" s="3488"/>
      <c r="G397" s="3488"/>
      <c r="H397" s="3488"/>
      <c r="I397" s="3488"/>
      <c r="J397" s="3488"/>
      <c r="K397" s="3488"/>
      <c r="L397" s="3488"/>
      <c r="M397" s="3488"/>
      <c r="N397" s="3488"/>
      <c r="O397" s="3488"/>
      <c r="P397" s="3489"/>
      <c r="Q397" s="2"/>
      <c r="R397" s="231"/>
      <c r="S397" s="231"/>
      <c r="U397" s="639"/>
      <c r="V397" s="80"/>
      <c r="W397"/>
      <c r="X397"/>
      <c r="Y397"/>
      <c r="Z397"/>
    </row>
    <row r="398" spans="1:26" s="237" customFormat="1" ht="14.1" customHeight="1" x14ac:dyDescent="0.25">
      <c r="A398"/>
      <c r="B398" s="2"/>
      <c r="Q398" s="2"/>
      <c r="R398" s="231"/>
      <c r="S398" s="231"/>
      <c r="U398" s="639"/>
      <c r="V398" s="80"/>
      <c r="W398"/>
      <c r="X398"/>
      <c r="Y398"/>
      <c r="Z398"/>
    </row>
    <row r="399" spans="1:26" s="237" customFormat="1" ht="27.95" customHeight="1" x14ac:dyDescent="0.25">
      <c r="A399"/>
      <c r="B399" s="240"/>
      <c r="C399" s="3"/>
      <c r="D399" s="240"/>
      <c r="E399" s="240"/>
      <c r="F399" s="3515" t="s">
        <v>2451</v>
      </c>
      <c r="G399" s="3515"/>
      <c r="H399" s="3515"/>
      <c r="I399" s="3515"/>
      <c r="J399" s="3515"/>
      <c r="K399" s="3515"/>
      <c r="L399" s="3515"/>
      <c r="M399" s="3"/>
      <c r="N399" s="245"/>
      <c r="O399" s="245"/>
      <c r="P399" s="245"/>
      <c r="Q399" s="240"/>
      <c r="R399" s="231"/>
      <c r="S399" s="231"/>
      <c r="U399" s="639"/>
      <c r="V399" s="80"/>
      <c r="W399"/>
      <c r="X399"/>
      <c r="Y399"/>
      <c r="Z399"/>
    </row>
    <row r="400" spans="1:26" s="237" customFormat="1" ht="27.95" customHeight="1" x14ac:dyDescent="0.25">
      <c r="A400"/>
      <c r="B400" s="284"/>
      <c r="C400" s="3505" t="s">
        <v>3077</v>
      </c>
      <c r="D400" s="3505"/>
      <c r="E400" s="3505"/>
      <c r="F400" s="3505"/>
      <c r="G400" s="3505"/>
      <c r="H400" s="3505"/>
      <c r="I400" s="3505"/>
      <c r="J400" s="3505"/>
      <c r="K400" s="3505"/>
      <c r="L400" s="3505"/>
      <c r="M400" s="3505"/>
      <c r="N400" s="3505"/>
      <c r="O400" s="3505"/>
      <c r="P400" s="3505"/>
      <c r="Q400" s="283"/>
      <c r="R400" s="231"/>
      <c r="S400" s="231"/>
      <c r="U400" s="639"/>
      <c r="V400" s="80"/>
      <c r="W400"/>
      <c r="X400"/>
      <c r="Y400"/>
      <c r="Z400"/>
    </row>
    <row r="401" spans="2:22" x14ac:dyDescent="0.25">
      <c r="B401" s="240"/>
      <c r="C401" s="240"/>
      <c r="D401" s="240"/>
      <c r="E401" s="240"/>
      <c r="F401" s="240"/>
      <c r="G401" s="240"/>
      <c r="H401" s="240"/>
      <c r="I401" s="240"/>
      <c r="J401" s="240"/>
      <c r="K401" s="240"/>
      <c r="L401" s="240"/>
      <c r="M401" s="240"/>
      <c r="N401" s="240"/>
      <c r="O401" s="240"/>
      <c r="P401" s="240"/>
      <c r="Q401" s="240"/>
      <c r="R401" s="240"/>
      <c r="S401" s="240"/>
      <c r="T401" s="231"/>
      <c r="U401" s="231"/>
    </row>
    <row r="404" spans="2:22" x14ac:dyDescent="0.25">
      <c r="B404" s="229"/>
      <c r="C404" s="229"/>
      <c r="D404" s="229"/>
      <c r="E404" s="229"/>
      <c r="F404" s="229"/>
      <c r="G404" s="229"/>
      <c r="H404" s="229"/>
      <c r="I404" s="229"/>
      <c r="J404" s="229"/>
      <c r="K404" s="229"/>
      <c r="L404" s="229"/>
      <c r="M404" s="229"/>
      <c r="N404" s="229"/>
      <c r="O404" s="229"/>
      <c r="P404" s="229"/>
      <c r="Q404" s="229"/>
      <c r="R404" s="229"/>
      <c r="S404" s="229"/>
      <c r="T404" s="229"/>
      <c r="U404" s="1413"/>
      <c r="V404" s="228"/>
    </row>
    <row r="405" spans="2:22" ht="25.5" x14ac:dyDescent="0.25">
      <c r="B405" s="1240" t="s">
        <v>2368</v>
      </c>
      <c r="C405" s="1083"/>
      <c r="D405" s="1083"/>
      <c r="E405" s="1083"/>
      <c r="F405" s="1083"/>
      <c r="G405" s="1083"/>
      <c r="H405" s="1083"/>
      <c r="I405" s="1083"/>
      <c r="J405" s="1083"/>
      <c r="K405" s="1083"/>
      <c r="L405" s="1083"/>
      <c r="M405" s="638"/>
      <c r="N405" s="638"/>
      <c r="O405" s="638"/>
      <c r="P405" s="638"/>
      <c r="Q405" s="638"/>
      <c r="S405" s="638"/>
      <c r="T405" s="637"/>
      <c r="V405" s="1079"/>
    </row>
    <row r="406" spans="2:22" x14ac:dyDescent="0.25">
      <c r="B406" s="637"/>
      <c r="C406" s="637"/>
      <c r="D406" s="637"/>
      <c r="E406" s="637"/>
      <c r="F406" s="637"/>
      <c r="G406" s="230"/>
      <c r="H406" s="233"/>
      <c r="I406" s="230"/>
      <c r="J406" s="637"/>
      <c r="K406" s="637"/>
      <c r="L406" s="637"/>
      <c r="M406" s="637"/>
      <c r="N406" s="637"/>
      <c r="O406" s="637"/>
      <c r="P406" s="637"/>
      <c r="Q406" s="637"/>
      <c r="R406" s="235"/>
      <c r="S406" s="235"/>
      <c r="T406" s="637"/>
      <c r="U406" s="637"/>
      <c r="V406" s="234"/>
    </row>
    <row r="407" spans="2:22" ht="27.95" customHeight="1" x14ac:dyDescent="0.25">
      <c r="B407" s="3485" t="s">
        <v>2433</v>
      </c>
      <c r="C407" s="3485"/>
      <c r="D407" s="3485"/>
      <c r="E407" s="3485"/>
      <c r="F407" s="3485"/>
      <c r="G407" s="3485"/>
      <c r="H407" s="3485"/>
      <c r="I407" s="3485"/>
      <c r="J407" s="3485"/>
      <c r="K407" s="3485"/>
      <c r="L407" s="3485"/>
      <c r="M407" s="3485"/>
      <c r="N407" s="3485"/>
      <c r="O407" s="3485"/>
      <c r="P407" s="3485"/>
      <c r="Q407" s="3485"/>
      <c r="R407" s="3485"/>
      <c r="S407" s="3485"/>
      <c r="T407" s="640"/>
      <c r="U407" s="640"/>
      <c r="V407" s="1422">
        <v>29</v>
      </c>
    </row>
    <row r="408" spans="2:22" ht="27.95" customHeight="1" x14ac:dyDescent="0.25">
      <c r="B408" s="3486" t="s">
        <v>1268</v>
      </c>
      <c r="C408" s="3486"/>
      <c r="D408" s="3486"/>
      <c r="E408" s="3486"/>
      <c r="F408" s="3486"/>
      <c r="G408" s="3486"/>
      <c r="H408" s="3486"/>
      <c r="I408" s="3486"/>
      <c r="J408" s="3490" t="s">
        <v>2452</v>
      </c>
      <c r="K408" s="3490"/>
      <c r="L408" s="3490"/>
      <c r="M408" s="3490"/>
      <c r="N408" s="3490"/>
      <c r="O408" s="3490"/>
      <c r="P408" s="3490"/>
      <c r="Q408" s="3490"/>
      <c r="R408" s="3490"/>
      <c r="S408" s="3490"/>
      <c r="T408" s="640"/>
      <c r="U408" s="640"/>
      <c r="V408" s="243"/>
    </row>
    <row r="409" spans="2:22" ht="27.95" customHeight="1" x14ac:dyDescent="0.25">
      <c r="B409" s="2"/>
      <c r="C409" s="3523"/>
      <c r="D409" s="3524"/>
      <c r="E409" s="3524"/>
      <c r="F409" s="3524"/>
      <c r="G409" s="3524"/>
      <c r="H409" s="3525"/>
      <c r="I409" s="2"/>
      <c r="J409" s="2"/>
      <c r="K409" s="3490" t="s">
        <v>3</v>
      </c>
      <c r="L409" s="3490"/>
      <c r="M409" s="3490"/>
      <c r="N409" s="3490"/>
      <c r="O409" s="3490"/>
      <c r="P409" s="3490"/>
      <c r="Q409" s="3490"/>
      <c r="R409" s="3490"/>
      <c r="S409" s="3490"/>
      <c r="T409" s="640"/>
      <c r="U409" s="640"/>
      <c r="V409" s="243"/>
    </row>
    <row r="410" spans="2:22" ht="27.95" customHeight="1" x14ac:dyDescent="0.25">
      <c r="B410" s="2"/>
      <c r="C410" s="2"/>
      <c r="D410" s="2"/>
      <c r="E410" s="2"/>
      <c r="F410" s="2"/>
      <c r="G410" s="2"/>
      <c r="H410" s="2"/>
      <c r="I410" s="2"/>
      <c r="J410" s="2"/>
      <c r="K410" s="3487" t="s">
        <v>2445</v>
      </c>
      <c r="L410" s="3488"/>
      <c r="M410" s="3488"/>
      <c r="N410" s="3488"/>
      <c r="O410" s="3488"/>
      <c r="P410" s="3488"/>
      <c r="Q410" s="3488"/>
      <c r="R410" s="3489"/>
      <c r="S410" s="92"/>
      <c r="T410" s="640"/>
      <c r="U410" s="640"/>
      <c r="V410" s="243"/>
    </row>
    <row r="411" spans="2:22" ht="15" customHeight="1" x14ac:dyDescent="0.25">
      <c r="B411" s="240"/>
      <c r="C411" s="240"/>
      <c r="D411" s="240"/>
      <c r="E411" s="240"/>
      <c r="F411" s="240"/>
      <c r="G411" s="240"/>
      <c r="H411" s="240"/>
      <c r="I411" s="240"/>
      <c r="J411" s="240"/>
      <c r="K411" s="240"/>
      <c r="L411" s="240"/>
      <c r="M411" s="240"/>
      <c r="N411" s="240"/>
      <c r="O411" s="240"/>
      <c r="P411" s="240"/>
      <c r="Q411" s="240"/>
      <c r="R411" s="240"/>
      <c r="S411" s="240"/>
      <c r="T411" s="640"/>
      <c r="U411" s="640"/>
      <c r="V411" s="243"/>
    </row>
    <row r="412" spans="2:22" ht="27.95" customHeight="1" x14ac:dyDescent="0.25">
      <c r="B412" s="240"/>
      <c r="C412" s="3"/>
      <c r="D412" s="3"/>
      <c r="E412" s="240"/>
      <c r="F412" s="240"/>
      <c r="G412" s="240"/>
      <c r="H412" s="240"/>
      <c r="I412" s="240"/>
      <c r="J412" s="1082"/>
      <c r="K412" s="3501" t="s">
        <v>2446</v>
      </c>
      <c r="L412" s="3502"/>
      <c r="M412" s="3502"/>
      <c r="N412" s="3502"/>
      <c r="O412" s="3503"/>
      <c r="P412" s="1082"/>
      <c r="Q412" s="1082"/>
      <c r="R412" s="1082"/>
      <c r="S412" s="240"/>
      <c r="T412" s="640"/>
      <c r="U412" s="640"/>
      <c r="V412" s="243"/>
    </row>
    <row r="413" spans="2:22" ht="27.95" customHeight="1" x14ac:dyDescent="0.25">
      <c r="B413" s="240"/>
      <c r="C413" s="3"/>
      <c r="D413" s="3"/>
      <c r="E413" s="240"/>
      <c r="F413" s="240"/>
      <c r="G413" s="240"/>
      <c r="H413" s="240"/>
      <c r="I413" s="240"/>
      <c r="J413" s="3"/>
      <c r="K413" s="3517" t="s">
        <v>3079</v>
      </c>
      <c r="L413" s="3518"/>
      <c r="M413" s="3518"/>
      <c r="N413" s="3518"/>
      <c r="O413" s="3518"/>
      <c r="P413" s="3518"/>
      <c r="Q413" s="3518"/>
      <c r="R413" s="3519"/>
      <c r="S413" s="240"/>
      <c r="T413" s="640"/>
      <c r="U413" s="640"/>
      <c r="V413" s="243"/>
    </row>
    <row r="415" spans="2:22" ht="27.95" customHeight="1" x14ac:dyDescent="0.25">
      <c r="K415" s="3520" t="s">
        <v>2453</v>
      </c>
      <c r="L415" s="3521"/>
      <c r="M415" s="3521"/>
      <c r="N415" s="3522"/>
    </row>
    <row r="416" spans="2:22" ht="27.95" customHeight="1" x14ac:dyDescent="0.25">
      <c r="K416" s="3517" t="s">
        <v>3078</v>
      </c>
      <c r="L416" s="3518"/>
      <c r="M416" s="3518"/>
      <c r="N416" s="3518"/>
      <c r="O416" s="3519"/>
    </row>
    <row r="420" spans="1:26" x14ac:dyDescent="0.25">
      <c r="A420" s="610"/>
      <c r="B420" s="1706"/>
      <c r="C420" s="1706"/>
      <c r="D420" s="1706"/>
      <c r="E420" s="1706"/>
      <c r="F420" s="1706"/>
      <c r="G420" s="1706"/>
      <c r="H420" s="1706"/>
      <c r="I420" s="1706"/>
      <c r="J420" s="1706"/>
      <c r="K420" s="1706"/>
      <c r="L420" s="1706"/>
      <c r="M420" s="1706"/>
      <c r="N420" s="1706"/>
      <c r="O420" s="1706"/>
      <c r="P420" s="1706"/>
      <c r="Q420" s="1706"/>
      <c r="R420" s="1706"/>
      <c r="S420" s="1706"/>
      <c r="T420" s="1706"/>
      <c r="U420" s="1706"/>
      <c r="V420" s="228"/>
      <c r="W420" s="610"/>
      <c r="X420" s="610"/>
      <c r="Y420" s="610"/>
      <c r="Z420" s="610"/>
    </row>
    <row r="421" spans="1:26" ht="25.5" x14ac:dyDescent="0.25">
      <c r="A421" s="610"/>
      <c r="B421" s="1586" t="s">
        <v>2368</v>
      </c>
      <c r="C421" s="1712"/>
      <c r="D421" s="1712"/>
      <c r="E421" s="1712"/>
      <c r="F421" s="1712"/>
      <c r="G421" s="1712"/>
      <c r="H421" s="1712"/>
      <c r="I421" s="1712"/>
      <c r="J421" s="1712"/>
      <c r="K421" s="1712"/>
      <c r="L421" s="1712"/>
      <c r="M421" s="638"/>
      <c r="N421" s="638"/>
      <c r="O421" s="638"/>
      <c r="P421" s="638"/>
      <c r="Q421" s="638"/>
      <c r="S421" s="638"/>
      <c r="T421" s="637"/>
      <c r="V421" s="1710"/>
      <c r="W421" s="610"/>
      <c r="X421" s="610"/>
      <c r="Y421" s="610"/>
      <c r="Z421" s="610"/>
    </row>
    <row r="422" spans="1:26" x14ac:dyDescent="0.25">
      <c r="A422" s="610"/>
      <c r="B422" s="637"/>
      <c r="C422" s="637"/>
      <c r="D422" s="637"/>
      <c r="E422" s="637"/>
      <c r="F422" s="637"/>
      <c r="G422" s="230"/>
      <c r="H422" s="233"/>
      <c r="I422" s="230"/>
      <c r="J422" s="637"/>
      <c r="K422" s="637"/>
      <c r="L422" s="637"/>
      <c r="M422" s="637"/>
      <c r="N422" s="637"/>
      <c r="O422" s="637"/>
      <c r="P422" s="637"/>
      <c r="Q422" s="637"/>
      <c r="R422" s="235"/>
      <c r="S422" s="235"/>
      <c r="T422" s="637"/>
      <c r="U422" s="637"/>
      <c r="V422" s="234"/>
      <c r="W422" s="610"/>
      <c r="X422" s="610"/>
      <c r="Y422" s="610"/>
      <c r="Z422" s="610"/>
    </row>
    <row r="423" spans="1:26" ht="65.25" customHeight="1" x14ac:dyDescent="0.25">
      <c r="A423" s="610"/>
      <c r="B423" s="3485" t="s">
        <v>3092</v>
      </c>
      <c r="C423" s="3510"/>
      <c r="D423" s="3510"/>
      <c r="E423" s="3510"/>
      <c r="F423" s="3510"/>
      <c r="G423" s="3510"/>
      <c r="H423" s="3510"/>
      <c r="I423" s="3510"/>
      <c r="J423" s="3510"/>
      <c r="K423" s="3510"/>
      <c r="L423" s="3510"/>
      <c r="M423" s="3510"/>
      <c r="N423" s="3510"/>
      <c r="O423" s="3510"/>
      <c r="P423" s="3510"/>
      <c r="Q423" s="3510"/>
      <c r="R423" s="3510"/>
      <c r="S423" s="3511"/>
      <c r="T423" s="640"/>
      <c r="U423" s="640"/>
      <c r="V423" s="1422">
        <v>30</v>
      </c>
      <c r="W423" s="610"/>
      <c r="X423" s="610"/>
      <c r="Y423" s="610"/>
      <c r="Z423" s="610"/>
    </row>
    <row r="424" spans="1:26" s="324" customFormat="1" x14ac:dyDescent="0.25">
      <c r="A424" s="90"/>
      <c r="B424" s="1720"/>
      <c r="C424" s="1719"/>
      <c r="D424" s="1719"/>
      <c r="E424" s="1719"/>
      <c r="F424" s="1719"/>
      <c r="G424" s="1453"/>
      <c r="H424" s="1453"/>
      <c r="I424" s="1453"/>
      <c r="J424" s="1453"/>
      <c r="K424" s="1453"/>
      <c r="L424" s="1453"/>
      <c r="M424" s="1453"/>
      <c r="N424" s="1453"/>
      <c r="O424" s="1453"/>
      <c r="P424" s="1453"/>
      <c r="Q424" s="1453"/>
      <c r="R424" s="1453"/>
      <c r="S424" s="1453"/>
      <c r="T424" s="243"/>
      <c r="U424" s="243"/>
      <c r="V424" s="1422"/>
      <c r="W424" s="90"/>
      <c r="X424" s="90"/>
      <c r="Y424" s="90"/>
      <c r="Z424" s="90"/>
    </row>
    <row r="425" spans="1:26" ht="45" customHeight="1" x14ac:dyDescent="0.25">
      <c r="A425" s="610"/>
      <c r="B425" s="3512" t="s">
        <v>3184</v>
      </c>
      <c r="C425" s="3513"/>
      <c r="D425" s="3513"/>
      <c r="E425" s="3513"/>
      <c r="F425" s="3514"/>
      <c r="G425" s="240"/>
      <c r="H425" s="240"/>
      <c r="I425" s="240"/>
      <c r="J425" s="1711"/>
      <c r="P425" s="1711"/>
      <c r="Q425" s="1711"/>
      <c r="R425" s="1711"/>
      <c r="S425" s="240"/>
      <c r="T425" s="640"/>
      <c r="U425" s="640"/>
      <c r="V425" s="243"/>
      <c r="W425" s="610"/>
      <c r="X425" s="610"/>
      <c r="Y425" s="610"/>
      <c r="Z425" s="610"/>
    </row>
    <row r="426" spans="1:26" ht="42" customHeight="1" x14ac:dyDescent="0.25">
      <c r="A426" s="610"/>
      <c r="B426" s="3507" t="s">
        <v>3093</v>
      </c>
      <c r="C426" s="3508"/>
      <c r="D426" s="3508"/>
      <c r="E426" s="3508"/>
      <c r="F426" s="3508"/>
      <c r="G426" s="3508"/>
      <c r="H426" s="3508"/>
      <c r="I426" s="3508"/>
      <c r="J426" s="3508"/>
      <c r="K426" s="3508"/>
      <c r="L426" s="3508"/>
      <c r="M426" s="3508"/>
      <c r="N426" s="3508"/>
      <c r="O426" s="3508"/>
      <c r="P426" s="3508"/>
      <c r="Q426" s="3508"/>
      <c r="R426" s="3508"/>
      <c r="S426" s="3509"/>
      <c r="T426" s="638"/>
      <c r="V426" s="1710"/>
      <c r="W426" s="610"/>
      <c r="X426" s="610"/>
      <c r="Y426" s="610"/>
      <c r="Z426" s="610"/>
    </row>
    <row r="427" spans="1:26" ht="27.95" customHeight="1" x14ac:dyDescent="0.25">
      <c r="A427" s="610"/>
      <c r="S427" s="638"/>
      <c r="T427" s="638"/>
      <c r="V427" s="1710"/>
      <c r="W427" s="610"/>
      <c r="X427" s="610"/>
      <c r="Y427" s="610"/>
      <c r="Z427" s="610"/>
    </row>
    <row r="428" spans="1:26" ht="27.95" customHeight="1" x14ac:dyDescent="0.25">
      <c r="A428" s="610"/>
      <c r="S428" s="638"/>
      <c r="T428" s="638"/>
      <c r="V428" s="1710"/>
      <c r="W428" s="610"/>
      <c r="X428" s="610"/>
      <c r="Y428" s="610"/>
      <c r="Z428" s="610"/>
    </row>
    <row r="429" spans="1:26" x14ac:dyDescent="0.25">
      <c r="A429" s="610"/>
      <c r="S429" s="638"/>
      <c r="T429" s="638"/>
      <c r="V429" s="1710"/>
      <c r="W429" s="610"/>
      <c r="X429" s="610"/>
      <c r="Y429" s="610"/>
      <c r="Z429" s="610"/>
    </row>
  </sheetData>
  <sheetProtection algorithmName="SHA-512" hashValue="aq4g+vk+Rgu4Dtn/+Po/MZv6f8fIstKZGVMYDPAwny8rBKPL0I/4TAZQkw4MGJDgDzBYIWCRR5M5kpv0VlpZsA==" saltValue="tvyvzeLO41cuKyhx9mGHtg==" spinCount="100000" sheet="1" objects="1" scenarios="1"/>
  <customSheetViews>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63">
    <mergeCell ref="AC346:AD346"/>
    <mergeCell ref="R345:S345"/>
    <mergeCell ref="B339:S339"/>
    <mergeCell ref="B340:I340"/>
    <mergeCell ref="J340:S340"/>
    <mergeCell ref="O342:S342"/>
    <mergeCell ref="B325:F325"/>
    <mergeCell ref="H325:N325"/>
    <mergeCell ref="B330:F330"/>
    <mergeCell ref="H330:N330"/>
    <mergeCell ref="C342:H342"/>
    <mergeCell ref="B329:E329"/>
    <mergeCell ref="H329:K329"/>
    <mergeCell ref="B332:C332"/>
    <mergeCell ref="H332:I332"/>
    <mergeCell ref="D332:E332"/>
    <mergeCell ref="B326:N326"/>
    <mergeCell ref="B385:S385"/>
    <mergeCell ref="B353:K353"/>
    <mergeCell ref="C388:S388"/>
    <mergeCell ref="R395:S395"/>
    <mergeCell ref="B389:S389"/>
    <mergeCell ref="C386:S386"/>
    <mergeCell ref="Q343:S343"/>
    <mergeCell ref="Q346:S346"/>
    <mergeCell ref="B354:J354"/>
    <mergeCell ref="B355:G355"/>
    <mergeCell ref="B358:G358"/>
    <mergeCell ref="B357:F357"/>
    <mergeCell ref="B375:E375"/>
    <mergeCell ref="B377:D377"/>
    <mergeCell ref="B378:E378"/>
    <mergeCell ref="B371:S371"/>
    <mergeCell ref="B372:R372"/>
    <mergeCell ref="K345:O345"/>
    <mergeCell ref="B395:Q395"/>
    <mergeCell ref="B352:R352"/>
    <mergeCell ref="P353:R353"/>
    <mergeCell ref="B374:F374"/>
    <mergeCell ref="G374:R374"/>
    <mergeCell ref="K358:M358"/>
    <mergeCell ref="G52:K52"/>
    <mergeCell ref="L52:N52"/>
    <mergeCell ref="G53:J53"/>
    <mergeCell ref="G54:I54"/>
    <mergeCell ref="B61:S61"/>
    <mergeCell ref="B68:S68"/>
    <mergeCell ref="M50:N50"/>
    <mergeCell ref="G51:L51"/>
    <mergeCell ref="K356:L356"/>
    <mergeCell ref="B308:E308"/>
    <mergeCell ref="B310:D310"/>
    <mergeCell ref="B311:E311"/>
    <mergeCell ref="B321:S321"/>
    <mergeCell ref="B322:R322"/>
    <mergeCell ref="B323:P323"/>
    <mergeCell ref="B324:G324"/>
    <mergeCell ref="H324:P324"/>
    <mergeCell ref="F72:I72"/>
    <mergeCell ref="J72:O72"/>
    <mergeCell ref="B74:F74"/>
    <mergeCell ref="G74:I74"/>
    <mergeCell ref="B75:I75"/>
    <mergeCell ref="P84:R84"/>
    <mergeCell ref="D85:M85"/>
    <mergeCell ref="N85:O85"/>
    <mergeCell ref="B69:O69"/>
    <mergeCell ref="P69:S70"/>
    <mergeCell ref="B70:E70"/>
    <mergeCell ref="F70:O70"/>
    <mergeCell ref="K86:M86"/>
    <mergeCell ref="K88:L88"/>
    <mergeCell ref="B82:S82"/>
    <mergeCell ref="B83:C83"/>
    <mergeCell ref="D83:R83"/>
    <mergeCell ref="D84:O84"/>
    <mergeCell ref="D86:J86"/>
    <mergeCell ref="B98:O98"/>
    <mergeCell ref="K89:M89"/>
    <mergeCell ref="B132:R132"/>
    <mergeCell ref="B141:S141"/>
    <mergeCell ref="B142:M142"/>
    <mergeCell ref="N142:S142"/>
    <mergeCell ref="B104:S104"/>
    <mergeCell ref="B106:L106"/>
    <mergeCell ref="B107:S107"/>
    <mergeCell ref="B122:S122"/>
    <mergeCell ref="B124:L124"/>
    <mergeCell ref="B125:S125"/>
    <mergeCell ref="D50:L50"/>
    <mergeCell ref="D33:R33"/>
    <mergeCell ref="D34:P34"/>
    <mergeCell ref="F20:I20"/>
    <mergeCell ref="J20:R20"/>
    <mergeCell ref="J21:P21"/>
    <mergeCell ref="J22:N22"/>
    <mergeCell ref="J143:M143"/>
    <mergeCell ref="N143:P143"/>
    <mergeCell ref="Q143:S143"/>
    <mergeCell ref="B72:E72"/>
    <mergeCell ref="B94:S94"/>
    <mergeCell ref="B95:K95"/>
    <mergeCell ref="L95:O95"/>
    <mergeCell ref="P95:S95"/>
    <mergeCell ref="B97:M97"/>
    <mergeCell ref="N97:O97"/>
    <mergeCell ref="B143:I143"/>
    <mergeCell ref="B113:S113"/>
    <mergeCell ref="B115:L115"/>
    <mergeCell ref="B116:S116"/>
    <mergeCell ref="B131:S131"/>
    <mergeCell ref="B134:L134"/>
    <mergeCell ref="B135:S135"/>
    <mergeCell ref="B46:S46"/>
    <mergeCell ref="B47:C47"/>
    <mergeCell ref="D47:R47"/>
    <mergeCell ref="Q34:R34"/>
    <mergeCell ref="O35:P35"/>
    <mergeCell ref="M36:N36"/>
    <mergeCell ref="B32:S32"/>
    <mergeCell ref="B33:C33"/>
    <mergeCell ref="D37:F37"/>
    <mergeCell ref="D36:L36"/>
    <mergeCell ref="D35:N35"/>
    <mergeCell ref="B209:D209"/>
    <mergeCell ref="B207:E207"/>
    <mergeCell ref="B210:E210"/>
    <mergeCell ref="B188:L188"/>
    <mergeCell ref="B187:G187"/>
    <mergeCell ref="H187:L187"/>
    <mergeCell ref="B184:S184"/>
    <mergeCell ref="M185:S185"/>
    <mergeCell ref="B195:I195"/>
    <mergeCell ref="B206:F206"/>
    <mergeCell ref="B177:G177"/>
    <mergeCell ref="B5:S5"/>
    <mergeCell ref="B6:E6"/>
    <mergeCell ref="F6:R6"/>
    <mergeCell ref="F7:I7"/>
    <mergeCell ref="J7:R7"/>
    <mergeCell ref="J8:P8"/>
    <mergeCell ref="J9:N9"/>
    <mergeCell ref="O9:P9"/>
    <mergeCell ref="K10:L10"/>
    <mergeCell ref="O145:O146"/>
    <mergeCell ref="B175:M175"/>
    <mergeCell ref="N175:S175"/>
    <mergeCell ref="H176:S176"/>
    <mergeCell ref="B148:D148"/>
    <mergeCell ref="B154:S154"/>
    <mergeCell ref="B156:M156"/>
    <mergeCell ref="B157:S157"/>
    <mergeCell ref="F19:R19"/>
    <mergeCell ref="D38:E38"/>
    <mergeCell ref="D49:N49"/>
    <mergeCell ref="O49:P49"/>
    <mergeCell ref="D51:F51"/>
    <mergeCell ref="G37:L37"/>
    <mergeCell ref="B149:I149"/>
    <mergeCell ref="R145:R146"/>
    <mergeCell ref="B165:S165"/>
    <mergeCell ref="B167:M167"/>
    <mergeCell ref="N167:S167"/>
    <mergeCell ref="B168:S168"/>
    <mergeCell ref="B174:S174"/>
    <mergeCell ref="B176:G176"/>
    <mergeCell ref="F145:F146"/>
    <mergeCell ref="H145:H146"/>
    <mergeCell ref="L145:L146"/>
    <mergeCell ref="B18:S18"/>
    <mergeCell ref="B19:E19"/>
    <mergeCell ref="O22:P22"/>
    <mergeCell ref="K23:L23"/>
    <mergeCell ref="D48:P48"/>
    <mergeCell ref="Q48:R48"/>
    <mergeCell ref="B229:I229"/>
    <mergeCell ref="B216:S216"/>
    <mergeCell ref="B185:L185"/>
    <mergeCell ref="P195:R195"/>
    <mergeCell ref="K197:L197"/>
    <mergeCell ref="K199:M199"/>
    <mergeCell ref="B194:R194"/>
    <mergeCell ref="B204:S204"/>
    <mergeCell ref="B205:G205"/>
    <mergeCell ref="H205:S205"/>
    <mergeCell ref="J219:S219"/>
    <mergeCell ref="B226:S226"/>
    <mergeCell ref="B227:I227"/>
    <mergeCell ref="J227:S227"/>
    <mergeCell ref="B196:C196"/>
    <mergeCell ref="B199:C199"/>
    <mergeCell ref="B178:M178"/>
    <mergeCell ref="H177:M177"/>
    <mergeCell ref="B236:Q236"/>
    <mergeCell ref="R236:S236"/>
    <mergeCell ref="B217:I217"/>
    <mergeCell ref="K240:Q240"/>
    <mergeCell ref="H241:Q241"/>
    <mergeCell ref="B246:S246"/>
    <mergeCell ref="B247:Q247"/>
    <mergeCell ref="R247:S247"/>
    <mergeCell ref="B238:G238"/>
    <mergeCell ref="B235:S235"/>
    <mergeCell ref="H238:Q238"/>
    <mergeCell ref="H240:J240"/>
    <mergeCell ref="J217:S217"/>
    <mergeCell ref="B249:G249"/>
    <mergeCell ref="H249:Q249"/>
    <mergeCell ref="B276:C276"/>
    <mergeCell ref="B277:E277"/>
    <mergeCell ref="G260:O260"/>
    <mergeCell ref="B293:S293"/>
    <mergeCell ref="B294:R294"/>
    <mergeCell ref="B273:F273"/>
    <mergeCell ref="G273:Q273"/>
    <mergeCell ref="B287:R287"/>
    <mergeCell ref="B283:S283"/>
    <mergeCell ref="B284:R284"/>
    <mergeCell ref="B286:F286"/>
    <mergeCell ref="G286:R286"/>
    <mergeCell ref="G262:L262"/>
    <mergeCell ref="G263:O263"/>
    <mergeCell ref="B270:S270"/>
    <mergeCell ref="B271:Q271"/>
    <mergeCell ref="B251:D251"/>
    <mergeCell ref="E251:G251"/>
    <mergeCell ref="R271:S271"/>
    <mergeCell ref="B258:Q258"/>
    <mergeCell ref="R258:S258"/>
    <mergeCell ref="B252:G252"/>
    <mergeCell ref="B426:S426"/>
    <mergeCell ref="B423:S423"/>
    <mergeCell ref="B425:F425"/>
    <mergeCell ref="F399:L399"/>
    <mergeCell ref="C397:P397"/>
    <mergeCell ref="C400:P400"/>
    <mergeCell ref="B396:F396"/>
    <mergeCell ref="G396:Q396"/>
    <mergeCell ref="K413:R413"/>
    <mergeCell ref="K416:O416"/>
    <mergeCell ref="K415:N415"/>
    <mergeCell ref="B407:S407"/>
    <mergeCell ref="B408:I408"/>
    <mergeCell ref="J408:S408"/>
    <mergeCell ref="C409:H409"/>
    <mergeCell ref="K409:S409"/>
    <mergeCell ref="K410:R410"/>
    <mergeCell ref="K412:O412"/>
    <mergeCell ref="B257:S257"/>
    <mergeCell ref="B259:F259"/>
    <mergeCell ref="G259:Q259"/>
    <mergeCell ref="B306:Q306"/>
    <mergeCell ref="R306:S306"/>
    <mergeCell ref="H307:Q307"/>
    <mergeCell ref="J332:K332"/>
    <mergeCell ref="N341:S341"/>
    <mergeCell ref="B296:F296"/>
    <mergeCell ref="G296:R296"/>
    <mergeCell ref="B298:E298"/>
    <mergeCell ref="B299:F299"/>
    <mergeCell ref="B307:G307"/>
    <mergeCell ref="B305:S305"/>
    <mergeCell ref="B274:E274"/>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24"/>
  <dimension ref="A1:K204"/>
  <sheetViews>
    <sheetView showGridLines="0" showWhiteSpace="0" topLeftCell="A53" zoomScaleNormal="100" zoomScaleSheetLayoutView="100" workbookViewId="0">
      <selection activeCell="C61" sqref="C61"/>
    </sheetView>
  </sheetViews>
  <sheetFormatPr defaultColWidth="9" defaultRowHeight="11.25" x14ac:dyDescent="0.2"/>
  <cols>
    <col min="1" max="1" width="2.85546875" style="641" customWidth="1"/>
    <col min="2" max="2" width="28.5703125" style="641" customWidth="1"/>
    <col min="3" max="3" width="61.5703125" style="985" customWidth="1"/>
    <col min="4" max="4" width="13.7109375" style="985" customWidth="1"/>
    <col min="5" max="5" width="61.5703125" style="985" customWidth="1"/>
    <col min="6" max="6" width="1.42578125" style="641" customWidth="1"/>
    <col min="7" max="7" width="1.85546875" style="641" customWidth="1"/>
    <col min="8" max="8" width="4.28515625" style="641" customWidth="1"/>
    <col min="9" max="9" width="3.5703125" style="634" customWidth="1"/>
    <col min="10" max="10" width="4.28515625" style="641" customWidth="1"/>
    <col min="11" max="11" width="3.5703125" style="634" customWidth="1"/>
    <col min="12" max="16384" width="9" style="338"/>
  </cols>
  <sheetData>
    <row r="1" spans="1:11" x14ac:dyDescent="0.2">
      <c r="K1" s="642"/>
    </row>
    <row r="2" spans="1:11" x14ac:dyDescent="0.2">
      <c r="K2" s="642"/>
    </row>
    <row r="3" spans="1:11" s="970" customFormat="1" ht="25.5" x14ac:dyDescent="0.2">
      <c r="B3" s="1586" t="s">
        <v>2061</v>
      </c>
      <c r="C3" s="1732"/>
      <c r="D3" s="3623" t="s">
        <v>2086</v>
      </c>
      <c r="E3" s="3624"/>
      <c r="I3" s="971"/>
      <c r="K3" s="1681">
        <v>1</v>
      </c>
    </row>
    <row r="4" spans="1:11" s="641" customFormat="1" ht="3" customHeight="1" x14ac:dyDescent="0.2">
      <c r="A4" s="965"/>
      <c r="B4" s="963"/>
      <c r="C4" s="987"/>
      <c r="D4" s="987"/>
      <c r="E4" s="985"/>
      <c r="I4" s="1728"/>
      <c r="K4" s="964"/>
    </row>
    <row r="5" spans="1:11" s="641" customFormat="1" ht="50.1" customHeight="1" x14ac:dyDescent="0.2">
      <c r="B5" s="341" t="s">
        <v>2087</v>
      </c>
      <c r="C5" s="1727" t="s">
        <v>3337</v>
      </c>
      <c r="D5" s="984" t="s">
        <v>2087</v>
      </c>
      <c r="E5" s="1718" t="s">
        <v>23</v>
      </c>
      <c r="I5" s="634"/>
      <c r="K5" s="642"/>
    </row>
    <row r="6" spans="1:11" s="641" customFormat="1" ht="50.1" customHeight="1" x14ac:dyDescent="0.2">
      <c r="B6" s="341" t="s">
        <v>2088</v>
      </c>
      <c r="C6" s="1718" t="s">
        <v>23</v>
      </c>
      <c r="D6" s="984" t="s">
        <v>2088</v>
      </c>
      <c r="E6" s="1718" t="s">
        <v>23</v>
      </c>
      <c r="I6" s="634"/>
      <c r="K6" s="642"/>
    </row>
    <row r="7" spans="1:11" ht="11.25" customHeight="1" x14ac:dyDescent="0.2">
      <c r="K7" s="642"/>
    </row>
    <row r="8" spans="1:11" s="641" customFormat="1" ht="15.75" customHeight="1" x14ac:dyDescent="0.2">
      <c r="C8" s="985"/>
      <c r="D8" s="985"/>
      <c r="E8" s="985"/>
      <c r="I8" s="634"/>
      <c r="K8" s="1733"/>
    </row>
    <row r="9" spans="1:11" s="641" customFormat="1" x14ac:dyDescent="0.2">
      <c r="C9" s="985"/>
      <c r="D9" s="985"/>
      <c r="E9" s="985"/>
      <c r="I9" s="634"/>
      <c r="K9" s="642"/>
    </row>
    <row r="10" spans="1:11" s="970" customFormat="1" ht="25.5" x14ac:dyDescent="0.2">
      <c r="B10" s="1164" t="s">
        <v>2061</v>
      </c>
      <c r="C10" s="986"/>
      <c r="D10" s="3623" t="s">
        <v>2086</v>
      </c>
      <c r="E10" s="3624"/>
      <c r="I10" s="971"/>
      <c r="K10" s="1681" t="s">
        <v>3057</v>
      </c>
    </row>
    <row r="11" spans="1:11" s="641" customFormat="1" ht="3" customHeight="1" x14ac:dyDescent="0.2">
      <c r="A11" s="965"/>
      <c r="B11" s="963"/>
      <c r="C11" s="987"/>
      <c r="D11" s="987"/>
      <c r="E11" s="985"/>
      <c r="I11" s="58"/>
      <c r="K11" s="964"/>
    </row>
    <row r="12" spans="1:11" s="641" customFormat="1" ht="50.1" customHeight="1" x14ac:dyDescent="0.2">
      <c r="B12" s="341" t="s">
        <v>2087</v>
      </c>
      <c r="C12" s="1458" t="s">
        <v>3340</v>
      </c>
      <c r="D12" s="984" t="s">
        <v>2087</v>
      </c>
      <c r="E12" s="285" t="s">
        <v>1258</v>
      </c>
      <c r="I12" s="634"/>
      <c r="K12" s="642"/>
    </row>
    <row r="13" spans="1:11" s="641" customFormat="1" ht="50.1" customHeight="1" x14ac:dyDescent="0.2">
      <c r="B13" s="341" t="s">
        <v>2088</v>
      </c>
      <c r="C13" s="285" t="s">
        <v>3345</v>
      </c>
      <c r="D13" s="984" t="s">
        <v>2088</v>
      </c>
      <c r="E13" s="285" t="s">
        <v>2205</v>
      </c>
      <c r="I13" s="634"/>
      <c r="K13" s="642"/>
    </row>
    <row r="14" spans="1:11" s="641" customFormat="1" x14ac:dyDescent="0.2">
      <c r="C14" s="985"/>
      <c r="D14" s="985"/>
      <c r="E14" s="985"/>
      <c r="I14" s="634"/>
      <c r="K14" s="642"/>
    </row>
    <row r="15" spans="1:11" s="641" customFormat="1" x14ac:dyDescent="0.2">
      <c r="C15" s="985"/>
      <c r="D15" s="985"/>
      <c r="E15" s="985"/>
      <c r="I15" s="634"/>
      <c r="K15" s="642"/>
    </row>
    <row r="16" spans="1:11" s="973" customFormat="1" ht="25.5" customHeight="1" x14ac:dyDescent="0.2">
      <c r="A16" s="970"/>
      <c r="B16" s="1164" t="s">
        <v>2061</v>
      </c>
      <c r="C16" s="986"/>
      <c r="D16" s="3623" t="s">
        <v>2086</v>
      </c>
      <c r="E16" s="3624"/>
      <c r="F16" s="970"/>
      <c r="G16" s="970"/>
      <c r="H16" s="970"/>
      <c r="I16" s="971"/>
      <c r="J16" s="970"/>
      <c r="K16" s="1681" t="s">
        <v>3058</v>
      </c>
    </row>
    <row r="17" spans="1:11" ht="3" customHeight="1" x14ac:dyDescent="0.2">
      <c r="A17" s="965"/>
      <c r="B17" s="963"/>
      <c r="C17" s="987"/>
      <c r="D17" s="987"/>
      <c r="I17" s="58"/>
      <c r="K17" s="964"/>
    </row>
    <row r="18" spans="1:11" ht="50.1" customHeight="1" x14ac:dyDescent="0.2">
      <c r="B18" s="341" t="s">
        <v>2087</v>
      </c>
      <c r="C18" s="1144" t="s">
        <v>3344</v>
      </c>
      <c r="D18" s="983" t="s">
        <v>2087</v>
      </c>
      <c r="E18" s="285" t="s">
        <v>2089</v>
      </c>
      <c r="K18" s="642"/>
    </row>
    <row r="19" spans="1:11" ht="50.1" customHeight="1" x14ac:dyDescent="0.2">
      <c r="B19" s="341" t="s">
        <v>2088</v>
      </c>
      <c r="C19" s="1820" t="s">
        <v>3343</v>
      </c>
      <c r="D19" s="983" t="s">
        <v>2088</v>
      </c>
      <c r="E19" s="1820" t="s">
        <v>3259</v>
      </c>
      <c r="K19" s="642"/>
    </row>
    <row r="20" spans="1:11" x14ac:dyDescent="0.2">
      <c r="K20" s="642"/>
    </row>
    <row r="21" spans="1:11" s="641" customFormat="1" ht="15.75" customHeight="1" x14ac:dyDescent="0.2">
      <c r="C21" s="985"/>
      <c r="D21" s="985"/>
      <c r="E21" s="985"/>
      <c r="I21" s="634"/>
      <c r="K21" s="966"/>
    </row>
    <row r="22" spans="1:11" s="973" customFormat="1" ht="28.5" customHeight="1" x14ac:dyDescent="0.2">
      <c r="A22" s="970"/>
      <c r="B22" s="1164" t="s">
        <v>2061</v>
      </c>
      <c r="C22" s="986"/>
      <c r="D22" s="3623" t="s">
        <v>2086</v>
      </c>
      <c r="E22" s="3624"/>
      <c r="F22" s="970"/>
      <c r="G22" s="970"/>
      <c r="H22" s="970"/>
      <c r="I22" s="971"/>
      <c r="J22" s="970"/>
      <c r="K22" s="972">
        <v>3</v>
      </c>
    </row>
    <row r="23" spans="1:11" ht="3" customHeight="1" x14ac:dyDescent="0.2">
      <c r="A23" s="965"/>
      <c r="B23" s="963"/>
      <c r="C23" s="987"/>
      <c r="D23" s="987"/>
      <c r="I23" s="58"/>
      <c r="K23" s="964"/>
    </row>
    <row r="24" spans="1:11" ht="50.1" customHeight="1" x14ac:dyDescent="0.2">
      <c r="B24" s="341" t="s">
        <v>2087</v>
      </c>
      <c r="C24" s="1145" t="s">
        <v>2909</v>
      </c>
      <c r="D24" s="984" t="s">
        <v>2087</v>
      </c>
      <c r="E24" s="342" t="s">
        <v>2162</v>
      </c>
      <c r="K24" s="642"/>
    </row>
    <row r="25" spans="1:11" ht="50.1" customHeight="1" x14ac:dyDescent="0.2">
      <c r="B25" s="341" t="s">
        <v>2088</v>
      </c>
      <c r="C25" s="1146" t="s">
        <v>2090</v>
      </c>
      <c r="D25" s="984" t="s">
        <v>2088</v>
      </c>
      <c r="E25" s="342" t="s">
        <v>2090</v>
      </c>
      <c r="K25" s="642"/>
    </row>
    <row r="26" spans="1:11" x14ac:dyDescent="0.2">
      <c r="K26" s="642"/>
    </row>
    <row r="27" spans="1:11" s="641" customFormat="1" ht="15.75" customHeight="1" x14ac:dyDescent="0.2">
      <c r="C27" s="985"/>
      <c r="D27" s="985"/>
      <c r="E27" s="985"/>
      <c r="I27" s="634"/>
      <c r="K27" s="966"/>
    </row>
    <row r="28" spans="1:11" s="973" customFormat="1" ht="26.25" customHeight="1" x14ac:dyDescent="0.2">
      <c r="A28" s="970"/>
      <c r="B28" s="1164" t="s">
        <v>2061</v>
      </c>
      <c r="C28" s="986"/>
      <c r="D28" s="3623" t="s">
        <v>2086</v>
      </c>
      <c r="E28" s="3624"/>
      <c r="F28" s="970"/>
      <c r="G28" s="970"/>
      <c r="H28" s="970"/>
      <c r="I28" s="971"/>
      <c r="J28" s="970"/>
      <c r="K28" s="972">
        <v>4</v>
      </c>
    </row>
    <row r="29" spans="1:11" ht="3" customHeight="1" x14ac:dyDescent="0.2">
      <c r="A29" s="965"/>
      <c r="B29" s="963"/>
      <c r="C29" s="987"/>
      <c r="D29" s="987"/>
      <c r="I29" s="58"/>
      <c r="K29" s="964"/>
    </row>
    <row r="30" spans="1:11" ht="50.1" customHeight="1" x14ac:dyDescent="0.2">
      <c r="B30" s="341" t="s">
        <v>2087</v>
      </c>
      <c r="C30" s="285" t="s">
        <v>3351</v>
      </c>
      <c r="D30" s="984" t="s">
        <v>2087</v>
      </c>
      <c r="E30" s="1454" t="s">
        <v>23</v>
      </c>
      <c r="K30" s="642"/>
    </row>
    <row r="31" spans="1:11" ht="50.1" customHeight="1" x14ac:dyDescent="0.2">
      <c r="B31" s="341" t="s">
        <v>2088</v>
      </c>
      <c r="C31" s="1820" t="s">
        <v>3352</v>
      </c>
      <c r="D31" s="984" t="s">
        <v>2088</v>
      </c>
      <c r="E31" s="1454" t="s">
        <v>23</v>
      </c>
      <c r="K31" s="642"/>
    </row>
    <row r="32" spans="1:11" x14ac:dyDescent="0.2">
      <c r="B32" s="343"/>
      <c r="C32" s="344"/>
      <c r="D32" s="988"/>
      <c r="E32" s="344"/>
      <c r="K32" s="642"/>
    </row>
    <row r="33" spans="1:11" s="641" customFormat="1" x14ac:dyDescent="0.2">
      <c r="C33" s="985"/>
      <c r="D33" s="985"/>
      <c r="E33" s="985"/>
      <c r="I33" s="634"/>
      <c r="K33" s="966"/>
    </row>
    <row r="34" spans="1:11" s="973" customFormat="1" ht="29.25" customHeight="1" x14ac:dyDescent="0.2">
      <c r="A34" s="970"/>
      <c r="B34" s="1164" t="s">
        <v>2061</v>
      </c>
      <c r="C34" s="986"/>
      <c r="D34" s="3623" t="s">
        <v>2086</v>
      </c>
      <c r="E34" s="3624"/>
      <c r="F34" s="970"/>
      <c r="G34" s="970"/>
      <c r="H34" s="970"/>
      <c r="I34" s="971"/>
      <c r="J34" s="970"/>
      <c r="K34" s="972">
        <v>5</v>
      </c>
    </row>
    <row r="35" spans="1:11" ht="3" customHeight="1" x14ac:dyDescent="0.2">
      <c r="A35" s="965"/>
      <c r="B35" s="963"/>
      <c r="C35" s="987"/>
      <c r="D35" s="987"/>
      <c r="I35" s="58"/>
      <c r="K35" s="964"/>
    </row>
    <row r="36" spans="1:11" ht="50.1" customHeight="1" x14ac:dyDescent="0.2">
      <c r="B36" s="341" t="s">
        <v>2087</v>
      </c>
      <c r="C36" s="285" t="s">
        <v>3357</v>
      </c>
      <c r="D36" s="983" t="s">
        <v>2087</v>
      </c>
      <c r="E36" s="1454" t="s">
        <v>23</v>
      </c>
      <c r="K36" s="642"/>
    </row>
    <row r="37" spans="1:11" ht="48.75" customHeight="1" x14ac:dyDescent="0.2">
      <c r="B37" s="341" t="s">
        <v>2088</v>
      </c>
      <c r="C37" s="1820" t="s">
        <v>3358</v>
      </c>
      <c r="D37" s="983" t="s">
        <v>2088</v>
      </c>
      <c r="E37" s="1454" t="s">
        <v>23</v>
      </c>
      <c r="K37" s="642"/>
    </row>
    <row r="38" spans="1:11" ht="11.25" customHeight="1" x14ac:dyDescent="0.2">
      <c r="B38" s="343"/>
      <c r="C38" s="145"/>
      <c r="D38" s="989"/>
      <c r="E38" s="990"/>
      <c r="K38" s="642"/>
    </row>
    <row r="39" spans="1:11" x14ac:dyDescent="0.2">
      <c r="K39" s="642"/>
    </row>
    <row r="40" spans="1:11" s="973" customFormat="1" ht="27" customHeight="1" x14ac:dyDescent="0.2">
      <c r="A40" s="970"/>
      <c r="B40" s="1164" t="s">
        <v>2061</v>
      </c>
      <c r="C40" s="986"/>
      <c r="D40" s="3623" t="s">
        <v>2086</v>
      </c>
      <c r="E40" s="3624"/>
      <c r="F40" s="970"/>
      <c r="G40" s="970"/>
      <c r="H40" s="970"/>
      <c r="I40" s="971"/>
      <c r="J40" s="970"/>
      <c r="K40" s="1839" t="s">
        <v>3372</v>
      </c>
    </row>
    <row r="41" spans="1:11" ht="3" customHeight="1" x14ac:dyDescent="0.2">
      <c r="A41" s="965"/>
      <c r="B41" s="963"/>
      <c r="C41" s="987"/>
      <c r="D41" s="987"/>
      <c r="I41" s="58"/>
      <c r="K41" s="964"/>
    </row>
    <row r="42" spans="1:11" ht="111" customHeight="1" x14ac:dyDescent="0.2">
      <c r="B42" s="341" t="s">
        <v>2087</v>
      </c>
      <c r="C42" s="342" t="s">
        <v>3362</v>
      </c>
      <c r="D42" s="984" t="s">
        <v>2087</v>
      </c>
      <c r="E42" s="1146" t="s">
        <v>3363</v>
      </c>
      <c r="K42" s="642"/>
    </row>
    <row r="43" spans="1:11" ht="50.1" customHeight="1" x14ac:dyDescent="0.2">
      <c r="B43" s="341" t="s">
        <v>2088</v>
      </c>
      <c r="C43" s="342" t="s">
        <v>2092</v>
      </c>
      <c r="D43" s="984" t="s">
        <v>2088</v>
      </c>
      <c r="E43" s="342" t="s">
        <v>2091</v>
      </c>
      <c r="K43" s="642"/>
    </row>
    <row r="44" spans="1:11" ht="14.25" customHeight="1" x14ac:dyDescent="0.2">
      <c r="B44" s="343"/>
      <c r="C44" s="344"/>
      <c r="D44" s="988"/>
      <c r="E44" s="344"/>
      <c r="K44" s="642"/>
    </row>
    <row r="45" spans="1:11" ht="50.1" customHeight="1" x14ac:dyDescent="0.2">
      <c r="B45" s="338"/>
      <c r="C45" s="1838"/>
      <c r="D45" s="988"/>
      <c r="E45" s="344"/>
      <c r="K45" s="642"/>
    </row>
    <row r="46" spans="1:11" s="973" customFormat="1" ht="27" customHeight="1" x14ac:dyDescent="0.2">
      <c r="A46" s="970"/>
      <c r="B46" s="1586" t="s">
        <v>2061</v>
      </c>
      <c r="C46" s="1838"/>
      <c r="D46" s="3623" t="s">
        <v>2086</v>
      </c>
      <c r="E46" s="3624"/>
      <c r="F46" s="970"/>
      <c r="G46" s="970"/>
      <c r="H46" s="970"/>
      <c r="I46" s="971"/>
      <c r="J46" s="970"/>
      <c r="K46" s="1839" t="s">
        <v>3371</v>
      </c>
    </row>
    <row r="47" spans="1:11" ht="50.1" customHeight="1" x14ac:dyDescent="0.2">
      <c r="B47" s="341" t="s">
        <v>2087</v>
      </c>
      <c r="C47" s="342" t="s">
        <v>3362</v>
      </c>
      <c r="D47" s="984" t="s">
        <v>2087</v>
      </c>
      <c r="E47" s="1835" t="s">
        <v>3373</v>
      </c>
      <c r="K47" s="642"/>
    </row>
    <row r="48" spans="1:11" ht="50.1" customHeight="1" x14ac:dyDescent="0.2">
      <c r="B48" s="341" t="s">
        <v>2088</v>
      </c>
      <c r="C48" s="342" t="s">
        <v>2092</v>
      </c>
      <c r="D48" s="984" t="s">
        <v>2088</v>
      </c>
      <c r="E48" s="342" t="s">
        <v>2091</v>
      </c>
      <c r="K48" s="642"/>
    </row>
    <row r="49" spans="1:11" x14ac:dyDescent="0.2">
      <c r="K49" s="642"/>
    </row>
    <row r="50" spans="1:11" x14ac:dyDescent="0.2">
      <c r="K50" s="642"/>
    </row>
    <row r="51" spans="1:11" s="641" customFormat="1" ht="15.75" customHeight="1" x14ac:dyDescent="0.2">
      <c r="C51" s="985"/>
      <c r="D51" s="985"/>
      <c r="E51" s="985"/>
      <c r="I51" s="634"/>
      <c r="K51" s="966"/>
    </row>
    <row r="52" spans="1:11" s="973" customFormat="1" ht="25.5" customHeight="1" x14ac:dyDescent="0.2">
      <c r="A52" s="970"/>
      <c r="B52" s="1164" t="s">
        <v>2061</v>
      </c>
      <c r="C52" s="986"/>
      <c r="D52" s="3623" t="s">
        <v>2086</v>
      </c>
      <c r="E52" s="3624"/>
      <c r="F52" s="970"/>
      <c r="G52" s="970"/>
      <c r="H52" s="970"/>
      <c r="I52" s="971"/>
      <c r="J52" s="970"/>
      <c r="K52" s="972">
        <v>7</v>
      </c>
    </row>
    <row r="53" spans="1:11" ht="3" customHeight="1" x14ac:dyDescent="0.2">
      <c r="A53" s="965"/>
      <c r="B53" s="963"/>
      <c r="C53" s="987"/>
      <c r="D53" s="987"/>
      <c r="I53" s="58"/>
      <c r="K53" s="964"/>
    </row>
    <row r="54" spans="1:11" ht="72" customHeight="1" x14ac:dyDescent="0.2">
      <c r="B54" s="341" t="s">
        <v>2087</v>
      </c>
      <c r="C54" s="285" t="s">
        <v>3711</v>
      </c>
      <c r="D54" s="983" t="s">
        <v>2087</v>
      </c>
      <c r="E54" s="285" t="s">
        <v>3379</v>
      </c>
      <c r="K54" s="642"/>
    </row>
    <row r="55" spans="1:11" ht="50.1" customHeight="1" x14ac:dyDescent="0.2">
      <c r="B55" s="341" t="s">
        <v>2088</v>
      </c>
      <c r="C55" s="285" t="s">
        <v>2092</v>
      </c>
      <c r="D55" s="983" t="s">
        <v>2088</v>
      </c>
      <c r="E55" s="285" t="s">
        <v>2091</v>
      </c>
      <c r="K55" s="642"/>
    </row>
    <row r="56" spans="1:11" x14ac:dyDescent="0.2">
      <c r="K56" s="642"/>
    </row>
    <row r="57" spans="1:11" s="641" customFormat="1" ht="15.75" customHeight="1" x14ac:dyDescent="0.2">
      <c r="C57" s="985"/>
      <c r="D57" s="985"/>
      <c r="E57" s="985"/>
      <c r="I57" s="634"/>
      <c r="K57" s="966"/>
    </row>
    <row r="58" spans="1:11" s="973" customFormat="1" ht="27.75" customHeight="1" x14ac:dyDescent="0.2">
      <c r="A58" s="970"/>
      <c r="B58" s="1164" t="s">
        <v>2061</v>
      </c>
      <c r="C58" s="986"/>
      <c r="D58" s="3623" t="s">
        <v>2086</v>
      </c>
      <c r="E58" s="3624"/>
      <c r="F58" s="970"/>
      <c r="G58" s="970"/>
      <c r="H58" s="970"/>
      <c r="I58" s="971"/>
      <c r="J58" s="970"/>
      <c r="K58" s="972">
        <v>8</v>
      </c>
    </row>
    <row r="59" spans="1:11" ht="3" customHeight="1" x14ac:dyDescent="0.2">
      <c r="A59" s="965"/>
      <c r="B59" s="963"/>
      <c r="C59" s="987"/>
      <c r="D59" s="987"/>
      <c r="I59" s="58"/>
      <c r="K59" s="964"/>
    </row>
    <row r="60" spans="1:11" ht="50.1" customHeight="1" x14ac:dyDescent="0.2">
      <c r="B60" s="341" t="s">
        <v>2087</v>
      </c>
      <c r="C60" s="285" t="s">
        <v>2910</v>
      </c>
      <c r="D60" s="983" t="s">
        <v>2087</v>
      </c>
      <c r="E60" s="1770" t="s">
        <v>23</v>
      </c>
      <c r="K60" s="642"/>
    </row>
    <row r="61" spans="1:11" ht="50.1" customHeight="1" x14ac:dyDescent="0.2">
      <c r="B61" s="341" t="s">
        <v>2088</v>
      </c>
      <c r="C61" s="285" t="s">
        <v>2093</v>
      </c>
      <c r="D61" s="983" t="s">
        <v>2088</v>
      </c>
      <c r="E61" s="1824" t="s">
        <v>3311</v>
      </c>
      <c r="K61" s="642"/>
    </row>
    <row r="62" spans="1:11" x14ac:dyDescent="0.2">
      <c r="K62" s="642"/>
    </row>
    <row r="63" spans="1:11" s="641" customFormat="1" ht="15.75" customHeight="1" x14ac:dyDescent="0.2">
      <c r="C63" s="985"/>
      <c r="D63" s="985"/>
      <c r="E63" s="985"/>
      <c r="I63" s="634"/>
      <c r="K63" s="966"/>
    </row>
    <row r="64" spans="1:11" s="973" customFormat="1" ht="39" customHeight="1" x14ac:dyDescent="0.2">
      <c r="A64" s="970"/>
      <c r="B64" s="1164" t="s">
        <v>2061</v>
      </c>
      <c r="C64" s="986"/>
      <c r="D64" s="3623" t="s">
        <v>2086</v>
      </c>
      <c r="E64" s="3624"/>
      <c r="F64" s="970"/>
      <c r="G64" s="970"/>
      <c r="H64" s="970"/>
      <c r="I64" s="971"/>
      <c r="J64" s="970"/>
      <c r="K64" s="972">
        <v>9</v>
      </c>
    </row>
    <row r="65" spans="1:11" ht="3" customHeight="1" x14ac:dyDescent="0.2">
      <c r="A65" s="965"/>
      <c r="B65" s="963"/>
      <c r="C65" s="987"/>
      <c r="D65" s="987"/>
      <c r="I65" s="58"/>
      <c r="K65" s="964"/>
    </row>
    <row r="66" spans="1:11" ht="50.1" customHeight="1" x14ac:dyDescent="0.2">
      <c r="B66" s="341" t="s">
        <v>2087</v>
      </c>
      <c r="C66" s="285" t="s">
        <v>3382</v>
      </c>
      <c r="D66" s="983" t="s">
        <v>2087</v>
      </c>
      <c r="E66" s="285" t="s">
        <v>2094</v>
      </c>
      <c r="K66" s="642"/>
    </row>
    <row r="67" spans="1:11" ht="50.1" customHeight="1" x14ac:dyDescent="0.2">
      <c r="B67" s="341" t="s">
        <v>2088</v>
      </c>
      <c r="C67" s="285" t="s">
        <v>3384</v>
      </c>
      <c r="D67" s="983" t="s">
        <v>2088</v>
      </c>
      <c r="E67" s="285" t="s">
        <v>2095</v>
      </c>
      <c r="K67" s="642"/>
    </row>
    <row r="68" spans="1:11" x14ac:dyDescent="0.2">
      <c r="K68" s="642"/>
    </row>
    <row r="69" spans="1:11" x14ac:dyDescent="0.2">
      <c r="K69" s="642"/>
    </row>
    <row r="70" spans="1:11" ht="25.5" x14ac:dyDescent="0.2">
      <c r="B70" s="1392" t="s">
        <v>2061</v>
      </c>
      <c r="C70" s="1391"/>
      <c r="D70" s="3623" t="s">
        <v>2086</v>
      </c>
      <c r="E70" s="3624"/>
      <c r="K70" s="966"/>
    </row>
    <row r="71" spans="1:11" ht="12.75" x14ac:dyDescent="0.2">
      <c r="B71" s="1392"/>
      <c r="C71" s="1391"/>
      <c r="D71" s="1390"/>
      <c r="E71" s="1391"/>
      <c r="K71" s="972">
        <v>10</v>
      </c>
    </row>
    <row r="72" spans="1:11" ht="3" customHeight="1" x14ac:dyDescent="0.2">
      <c r="B72" s="963"/>
      <c r="C72" s="987"/>
      <c r="D72" s="987"/>
      <c r="K72" s="642"/>
    </row>
    <row r="73" spans="1:11" ht="56.25" customHeight="1" x14ac:dyDescent="0.2">
      <c r="B73" s="991" t="s">
        <v>2087</v>
      </c>
      <c r="C73" s="1445" t="s">
        <v>2785</v>
      </c>
      <c r="D73" s="983" t="s">
        <v>2087</v>
      </c>
      <c r="E73" s="345" t="s">
        <v>23</v>
      </c>
      <c r="K73" s="642"/>
    </row>
    <row r="74" spans="1:11" ht="33.75" customHeight="1" x14ac:dyDescent="0.2">
      <c r="B74" s="991" t="s">
        <v>2088</v>
      </c>
      <c r="C74" s="1477" t="s">
        <v>3383</v>
      </c>
      <c r="D74" s="983" t="s">
        <v>2088</v>
      </c>
      <c r="E74" s="345" t="s">
        <v>23</v>
      </c>
      <c r="K74" s="642"/>
    </row>
    <row r="75" spans="1:11" x14ac:dyDescent="0.2">
      <c r="K75" s="642"/>
    </row>
    <row r="76" spans="1:11" s="641" customFormat="1" ht="15.75" customHeight="1" x14ac:dyDescent="0.2">
      <c r="C76" s="985"/>
      <c r="D76" s="985"/>
      <c r="E76" s="985"/>
      <c r="I76" s="634"/>
      <c r="K76" s="642"/>
    </row>
    <row r="77" spans="1:11" s="641" customFormat="1" x14ac:dyDescent="0.2">
      <c r="C77" s="985"/>
      <c r="D77" s="985"/>
      <c r="E77" s="985"/>
      <c r="I77" s="634"/>
      <c r="K77" s="966"/>
    </row>
    <row r="78" spans="1:11" s="973" customFormat="1" ht="27.75" customHeight="1" x14ac:dyDescent="0.2">
      <c r="A78" s="970"/>
      <c r="B78" s="1164" t="s">
        <v>2061</v>
      </c>
      <c r="C78" s="986"/>
      <c r="D78" s="3623" t="s">
        <v>2086</v>
      </c>
      <c r="E78" s="3624"/>
      <c r="F78" s="970"/>
      <c r="G78" s="970"/>
      <c r="H78" s="970"/>
      <c r="I78" s="971"/>
      <c r="J78" s="970"/>
      <c r="K78" s="972">
        <v>11</v>
      </c>
    </row>
    <row r="79" spans="1:11" ht="3" customHeight="1" x14ac:dyDescent="0.2">
      <c r="A79" s="965"/>
      <c r="B79" s="963"/>
      <c r="C79" s="987"/>
      <c r="D79" s="987"/>
      <c r="I79" s="58"/>
      <c r="K79" s="964"/>
    </row>
    <row r="80" spans="1:11" ht="62.45" customHeight="1" x14ac:dyDescent="0.2">
      <c r="B80" s="341" t="s">
        <v>2087</v>
      </c>
      <c r="C80" s="1571" t="s">
        <v>2911</v>
      </c>
      <c r="D80" s="984" t="s">
        <v>2087</v>
      </c>
      <c r="E80" s="345" t="s">
        <v>23</v>
      </c>
      <c r="K80" s="642"/>
    </row>
    <row r="81" spans="1:11" ht="50.1" customHeight="1" x14ac:dyDescent="0.2">
      <c r="B81" s="341" t="s">
        <v>2088</v>
      </c>
      <c r="C81" s="1571" t="s">
        <v>3390</v>
      </c>
      <c r="D81" s="984" t="s">
        <v>2088</v>
      </c>
      <c r="E81" s="345" t="s">
        <v>23</v>
      </c>
      <c r="K81" s="642"/>
    </row>
    <row r="82" spans="1:11" x14ac:dyDescent="0.2">
      <c r="K82" s="642"/>
    </row>
    <row r="83" spans="1:11" s="641" customFormat="1" ht="15.75" customHeight="1" x14ac:dyDescent="0.2">
      <c r="C83" s="985"/>
      <c r="D83" s="985"/>
      <c r="E83" s="985"/>
      <c r="I83" s="634"/>
      <c r="K83" s="966"/>
    </row>
    <row r="84" spans="1:11" s="973" customFormat="1" ht="27" customHeight="1" x14ac:dyDescent="0.2">
      <c r="A84" s="970"/>
      <c r="B84" s="1164" t="s">
        <v>2061</v>
      </c>
      <c r="C84" s="986"/>
      <c r="D84" s="3623" t="s">
        <v>2086</v>
      </c>
      <c r="E84" s="3624"/>
      <c r="F84" s="970"/>
      <c r="G84" s="970"/>
      <c r="H84" s="970"/>
      <c r="I84" s="971"/>
      <c r="J84" s="970"/>
      <c r="K84" s="972">
        <v>12</v>
      </c>
    </row>
    <row r="85" spans="1:11" ht="3" customHeight="1" x14ac:dyDescent="0.2">
      <c r="A85" s="965"/>
      <c r="B85" s="963"/>
      <c r="C85" s="987"/>
      <c r="D85" s="987"/>
      <c r="I85" s="58"/>
      <c r="K85" s="964"/>
    </row>
    <row r="86" spans="1:11" ht="50.1" customHeight="1" x14ac:dyDescent="0.2">
      <c r="B86" s="341" t="s">
        <v>2087</v>
      </c>
      <c r="C86" s="285" t="s">
        <v>2908</v>
      </c>
      <c r="D86" s="984" t="s">
        <v>2087</v>
      </c>
      <c r="E86" s="345" t="s">
        <v>23</v>
      </c>
      <c r="K86" s="642"/>
    </row>
    <row r="87" spans="1:11" ht="69" customHeight="1" x14ac:dyDescent="0.2">
      <c r="B87" s="341" t="s">
        <v>2088</v>
      </c>
      <c r="C87" s="1404" t="s">
        <v>3392</v>
      </c>
      <c r="D87" s="984" t="s">
        <v>2088</v>
      </c>
      <c r="E87" s="345" t="s">
        <v>23</v>
      </c>
      <c r="K87" s="642"/>
    </row>
    <row r="88" spans="1:11" x14ac:dyDescent="0.2">
      <c r="K88" s="642"/>
    </row>
    <row r="89" spans="1:11" s="641" customFormat="1" x14ac:dyDescent="0.2">
      <c r="C89" s="985"/>
      <c r="D89" s="985"/>
      <c r="E89" s="985"/>
      <c r="I89" s="634"/>
      <c r="K89" s="966"/>
    </row>
    <row r="90" spans="1:11" s="973" customFormat="1" ht="29.25" customHeight="1" x14ac:dyDescent="0.2">
      <c r="A90" s="970"/>
      <c r="B90" s="1164" t="s">
        <v>2061</v>
      </c>
      <c r="C90" s="986"/>
      <c r="D90" s="3623" t="s">
        <v>2086</v>
      </c>
      <c r="E90" s="3624"/>
      <c r="F90" s="970"/>
      <c r="G90" s="970"/>
      <c r="H90" s="970"/>
      <c r="I90" s="971"/>
      <c r="J90" s="970"/>
      <c r="K90" s="972">
        <v>13</v>
      </c>
    </row>
    <row r="91" spans="1:11" ht="3" customHeight="1" x14ac:dyDescent="0.2">
      <c r="A91" s="965"/>
      <c r="B91" s="963"/>
      <c r="C91" s="987"/>
      <c r="D91" s="987"/>
      <c r="I91" s="58"/>
      <c r="K91" s="964"/>
    </row>
    <row r="92" spans="1:11" ht="50.1" customHeight="1" x14ac:dyDescent="0.2">
      <c r="B92" s="341" t="s">
        <v>2087</v>
      </c>
      <c r="C92" s="285" t="s">
        <v>3393</v>
      </c>
      <c r="D92" s="983" t="s">
        <v>2087</v>
      </c>
      <c r="E92" s="285" t="s">
        <v>2096</v>
      </c>
      <c r="K92" s="642"/>
    </row>
    <row r="93" spans="1:11" ht="50.1" customHeight="1" x14ac:dyDescent="0.2">
      <c r="B93" s="341" t="s">
        <v>2088</v>
      </c>
      <c r="C93" s="285" t="s">
        <v>3394</v>
      </c>
      <c r="D93" s="983" t="s">
        <v>2088</v>
      </c>
      <c r="E93" s="285" t="s">
        <v>2097</v>
      </c>
      <c r="K93" s="642"/>
    </row>
    <row r="94" spans="1:11" x14ac:dyDescent="0.2">
      <c r="K94" s="642"/>
    </row>
    <row r="95" spans="1:11" s="641" customFormat="1" x14ac:dyDescent="0.2">
      <c r="C95" s="985"/>
      <c r="D95" s="985"/>
      <c r="E95" s="985"/>
      <c r="I95" s="634"/>
      <c r="K95" s="642"/>
    </row>
    <row r="96" spans="1:11" s="641" customFormat="1" x14ac:dyDescent="0.2">
      <c r="C96" s="985"/>
      <c r="D96" s="985"/>
      <c r="E96" s="985"/>
      <c r="I96" s="634"/>
      <c r="K96" s="966"/>
    </row>
    <row r="97" spans="1:11" s="973" customFormat="1" ht="24.75" customHeight="1" x14ac:dyDescent="0.2">
      <c r="A97" s="970"/>
      <c r="B97" s="1164" t="s">
        <v>2061</v>
      </c>
      <c r="C97" s="986"/>
      <c r="D97" s="3623" t="s">
        <v>2086</v>
      </c>
      <c r="E97" s="3624"/>
      <c r="F97" s="970"/>
      <c r="G97" s="970"/>
      <c r="H97" s="970"/>
      <c r="I97" s="971"/>
      <c r="J97" s="970"/>
      <c r="K97" s="972">
        <v>14</v>
      </c>
    </row>
    <row r="98" spans="1:11" ht="3" customHeight="1" x14ac:dyDescent="0.2">
      <c r="A98" s="965"/>
      <c r="B98" s="963"/>
      <c r="C98" s="987"/>
      <c r="D98" s="987"/>
      <c r="I98" s="58"/>
      <c r="K98" s="964"/>
    </row>
    <row r="99" spans="1:11" ht="50.1" customHeight="1" x14ac:dyDescent="0.2">
      <c r="B99" s="341" t="s">
        <v>2087</v>
      </c>
      <c r="C99" s="342" t="s">
        <v>2098</v>
      </c>
      <c r="D99" s="984" t="s">
        <v>2087</v>
      </c>
      <c r="E99" s="342" t="s">
        <v>2098</v>
      </c>
      <c r="K99" s="642"/>
    </row>
    <row r="100" spans="1:11" ht="50.1" customHeight="1" x14ac:dyDescent="0.2">
      <c r="B100" s="341" t="s">
        <v>2088</v>
      </c>
      <c r="C100" s="345" t="s">
        <v>23</v>
      </c>
      <c r="D100" s="984" t="s">
        <v>2088</v>
      </c>
      <c r="E100" s="345" t="s">
        <v>23</v>
      </c>
      <c r="K100" s="642"/>
    </row>
    <row r="101" spans="1:11" x14ac:dyDescent="0.2">
      <c r="K101" s="642"/>
    </row>
    <row r="102" spans="1:11" s="641" customFormat="1" x14ac:dyDescent="0.2">
      <c r="C102" s="985"/>
      <c r="D102" s="985"/>
      <c r="E102" s="985"/>
      <c r="I102" s="634"/>
      <c r="K102" s="966"/>
    </row>
    <row r="103" spans="1:11" s="973" customFormat="1" ht="25.5" customHeight="1" x14ac:dyDescent="0.2">
      <c r="A103" s="970"/>
      <c r="B103" s="1164" t="s">
        <v>2061</v>
      </c>
      <c r="C103" s="986"/>
      <c r="D103" s="3623" t="s">
        <v>2086</v>
      </c>
      <c r="E103" s="3624"/>
      <c r="F103" s="970"/>
      <c r="G103" s="970"/>
      <c r="H103" s="970"/>
      <c r="I103" s="971"/>
      <c r="J103" s="970"/>
      <c r="K103" s="972">
        <v>15</v>
      </c>
    </row>
    <row r="104" spans="1:11" ht="3" customHeight="1" x14ac:dyDescent="0.2">
      <c r="A104" s="965"/>
      <c r="B104" s="963"/>
      <c r="C104" s="987"/>
      <c r="D104" s="987"/>
      <c r="I104" s="58"/>
      <c r="K104" s="964"/>
    </row>
    <row r="105" spans="1:11" ht="50.1" customHeight="1" x14ac:dyDescent="0.2">
      <c r="B105" s="341" t="s">
        <v>2087</v>
      </c>
      <c r="C105" s="1181" t="s">
        <v>2206</v>
      </c>
      <c r="D105" s="984" t="s">
        <v>2087</v>
      </c>
      <c r="E105" s="1181" t="s">
        <v>2206</v>
      </c>
      <c r="K105" s="642"/>
    </row>
    <row r="106" spans="1:11" ht="50.1" customHeight="1" x14ac:dyDescent="0.2">
      <c r="B106" s="341" t="s">
        <v>2088</v>
      </c>
      <c r="C106" s="345" t="s">
        <v>23</v>
      </c>
      <c r="D106" s="984" t="s">
        <v>2088</v>
      </c>
      <c r="E106" s="345" t="s">
        <v>23</v>
      </c>
      <c r="K106" s="642"/>
    </row>
    <row r="107" spans="1:11" x14ac:dyDescent="0.2">
      <c r="K107" s="642"/>
    </row>
    <row r="108" spans="1:11" s="641" customFormat="1" x14ac:dyDescent="0.2">
      <c r="C108" s="985"/>
      <c r="D108" s="985"/>
      <c r="E108" s="985"/>
      <c r="I108" s="634"/>
      <c r="K108" s="966"/>
    </row>
    <row r="109" spans="1:11" s="973" customFormat="1" ht="30" customHeight="1" x14ac:dyDescent="0.2">
      <c r="A109" s="970"/>
      <c r="B109" s="1164" t="s">
        <v>2061</v>
      </c>
      <c r="C109" s="986"/>
      <c r="D109" s="3623" t="s">
        <v>2086</v>
      </c>
      <c r="E109" s="3624"/>
      <c r="F109" s="970"/>
      <c r="G109" s="970"/>
      <c r="H109" s="970"/>
      <c r="I109" s="971"/>
      <c r="J109" s="970"/>
      <c r="K109" s="972">
        <v>16</v>
      </c>
    </row>
    <row r="110" spans="1:11" ht="3" customHeight="1" x14ac:dyDescent="0.2">
      <c r="A110" s="965"/>
      <c r="B110" s="963"/>
      <c r="C110" s="987"/>
      <c r="D110" s="987"/>
      <c r="I110" s="58"/>
      <c r="K110" s="964"/>
    </row>
    <row r="111" spans="1:11" ht="57" customHeight="1" x14ac:dyDescent="0.2">
      <c r="B111" s="341" t="s">
        <v>2087</v>
      </c>
      <c r="C111" s="1820" t="s">
        <v>3260</v>
      </c>
      <c r="D111" s="984" t="s">
        <v>2087</v>
      </c>
      <c r="E111" s="1820" t="s">
        <v>3261</v>
      </c>
      <c r="K111" s="642"/>
    </row>
    <row r="112" spans="1:11" ht="50.1" customHeight="1" x14ac:dyDescent="0.2">
      <c r="B112" s="341" t="s">
        <v>2088</v>
      </c>
      <c r="C112" s="342" t="s">
        <v>2927</v>
      </c>
      <c r="D112" s="984" t="s">
        <v>2088</v>
      </c>
      <c r="E112" s="1146" t="s">
        <v>2099</v>
      </c>
      <c r="K112" s="642"/>
    </row>
    <row r="113" spans="1:11" x14ac:dyDescent="0.2">
      <c r="B113" s="343"/>
      <c r="C113" s="344"/>
      <c r="D113" s="988"/>
      <c r="E113" s="990"/>
      <c r="K113" s="642"/>
    </row>
    <row r="114" spans="1:11" s="641" customFormat="1" x14ac:dyDescent="0.2">
      <c r="C114" s="985"/>
      <c r="D114" s="985"/>
      <c r="E114" s="985"/>
      <c r="I114" s="634"/>
      <c r="K114" s="642"/>
    </row>
    <row r="115" spans="1:11" s="641" customFormat="1" x14ac:dyDescent="0.2">
      <c r="C115" s="985"/>
      <c r="D115" s="985"/>
      <c r="E115" s="985"/>
      <c r="I115" s="634"/>
      <c r="K115" s="966"/>
    </row>
    <row r="116" spans="1:11" s="973" customFormat="1" ht="24.75" customHeight="1" x14ac:dyDescent="0.2">
      <c r="A116" s="970"/>
      <c r="B116" s="1164" t="s">
        <v>2061</v>
      </c>
      <c r="C116" s="986"/>
      <c r="D116" s="3623" t="s">
        <v>2086</v>
      </c>
      <c r="E116" s="3624"/>
      <c r="F116" s="970"/>
      <c r="G116" s="970"/>
      <c r="H116" s="970"/>
      <c r="I116" s="971"/>
      <c r="J116" s="970"/>
      <c r="K116" s="972">
        <v>17</v>
      </c>
    </row>
    <row r="117" spans="1:11" ht="3" customHeight="1" x14ac:dyDescent="0.2">
      <c r="A117" s="965"/>
      <c r="B117" s="963"/>
      <c r="C117" s="987"/>
      <c r="D117" s="987"/>
      <c r="I117" s="58"/>
      <c r="K117" s="964"/>
    </row>
    <row r="118" spans="1:11" ht="58.5" customHeight="1" x14ac:dyDescent="0.2">
      <c r="B118" s="341" t="s">
        <v>2087</v>
      </c>
      <c r="C118" s="1820" t="s">
        <v>3262</v>
      </c>
      <c r="D118" s="984" t="s">
        <v>2087</v>
      </c>
      <c r="E118" s="1820" t="s">
        <v>3263</v>
      </c>
      <c r="K118" s="642"/>
    </row>
    <row r="119" spans="1:11" ht="50.1" customHeight="1" x14ac:dyDescent="0.2">
      <c r="B119" s="341" t="s">
        <v>2088</v>
      </c>
      <c r="C119" s="285" t="s">
        <v>2929</v>
      </c>
      <c r="D119" s="984" t="s">
        <v>2088</v>
      </c>
      <c r="E119" s="285" t="s">
        <v>2207</v>
      </c>
      <c r="K119" s="642"/>
    </row>
    <row r="120" spans="1:11" x14ac:dyDescent="0.2">
      <c r="K120" s="642"/>
    </row>
    <row r="121" spans="1:11" s="641" customFormat="1" x14ac:dyDescent="0.2">
      <c r="C121" s="985"/>
      <c r="D121" s="985"/>
      <c r="E121" s="985"/>
      <c r="I121" s="634"/>
      <c r="K121" s="966"/>
    </row>
    <row r="122" spans="1:11" s="973" customFormat="1" ht="32.25" customHeight="1" x14ac:dyDescent="0.2">
      <c r="A122" s="970"/>
      <c r="B122" s="1164" t="s">
        <v>2061</v>
      </c>
      <c r="C122" s="986"/>
      <c r="D122" s="3623" t="s">
        <v>2086</v>
      </c>
      <c r="E122" s="3624"/>
      <c r="F122" s="970"/>
      <c r="G122" s="970"/>
      <c r="H122" s="970"/>
      <c r="I122" s="971"/>
      <c r="J122" s="970"/>
      <c r="K122" s="972">
        <v>18</v>
      </c>
    </row>
    <row r="123" spans="1:11" ht="3" customHeight="1" x14ac:dyDescent="0.2">
      <c r="A123" s="965"/>
      <c r="B123" s="963"/>
      <c r="C123" s="987"/>
      <c r="D123" s="987"/>
      <c r="I123" s="58"/>
      <c r="K123" s="964"/>
    </row>
    <row r="124" spans="1:11" ht="50.1" customHeight="1" x14ac:dyDescent="0.2">
      <c r="B124" s="341" t="s">
        <v>2087</v>
      </c>
      <c r="C124" s="342" t="s">
        <v>3396</v>
      </c>
      <c r="D124" s="984" t="s">
        <v>2087</v>
      </c>
      <c r="E124" s="342" t="s">
        <v>2100</v>
      </c>
      <c r="K124" s="642"/>
    </row>
    <row r="125" spans="1:11" ht="50.1" customHeight="1" x14ac:dyDescent="0.2">
      <c r="B125" s="341" t="s">
        <v>2088</v>
      </c>
      <c r="C125" s="1145" t="s">
        <v>3397</v>
      </c>
      <c r="D125" s="991" t="s">
        <v>2088</v>
      </c>
      <c r="E125" s="1146" t="s">
        <v>2101</v>
      </c>
      <c r="K125" s="642"/>
    </row>
    <row r="126" spans="1:11" x14ac:dyDescent="0.2">
      <c r="K126" s="642"/>
    </row>
    <row r="127" spans="1:11" s="641" customFormat="1" x14ac:dyDescent="0.2">
      <c r="C127" s="985"/>
      <c r="D127" s="985"/>
      <c r="E127" s="985"/>
      <c r="I127" s="634"/>
      <c r="K127" s="642"/>
    </row>
    <row r="128" spans="1:11" s="641" customFormat="1" x14ac:dyDescent="0.2">
      <c r="C128" s="985"/>
      <c r="D128" s="985"/>
      <c r="E128" s="985"/>
      <c r="I128" s="634"/>
      <c r="K128" s="966"/>
    </row>
    <row r="129" spans="1:11" s="973" customFormat="1" ht="26.25" customHeight="1" x14ac:dyDescent="0.2">
      <c r="A129" s="970"/>
      <c r="B129" s="1164" t="s">
        <v>2061</v>
      </c>
      <c r="C129" s="986"/>
      <c r="D129" s="3623" t="s">
        <v>2086</v>
      </c>
      <c r="E129" s="3624"/>
      <c r="F129" s="970"/>
      <c r="G129" s="970"/>
      <c r="H129" s="970"/>
      <c r="I129" s="971"/>
      <c r="J129" s="970"/>
      <c r="K129" s="972">
        <v>19</v>
      </c>
    </row>
    <row r="130" spans="1:11" ht="3" customHeight="1" x14ac:dyDescent="0.2">
      <c r="A130" s="965"/>
      <c r="B130" s="963"/>
      <c r="C130" s="987"/>
      <c r="D130" s="987"/>
      <c r="I130" s="58"/>
      <c r="K130" s="964"/>
    </row>
    <row r="131" spans="1:11" ht="77.25" customHeight="1" x14ac:dyDescent="0.2">
      <c r="B131" s="341" t="s">
        <v>2087</v>
      </c>
      <c r="C131" s="1146" t="s">
        <v>3398</v>
      </c>
      <c r="D131" s="991" t="s">
        <v>2087</v>
      </c>
      <c r="E131" s="1146" t="s">
        <v>2102</v>
      </c>
      <c r="K131" s="642"/>
    </row>
    <row r="132" spans="1:11" ht="64.5" customHeight="1" x14ac:dyDescent="0.2">
      <c r="B132" s="341" t="s">
        <v>2088</v>
      </c>
      <c r="C132" s="1172" t="s">
        <v>3399</v>
      </c>
      <c r="D132" s="991" t="s">
        <v>2088</v>
      </c>
      <c r="E132" s="285" t="s">
        <v>2208</v>
      </c>
      <c r="K132" s="642"/>
    </row>
    <row r="133" spans="1:11" x14ac:dyDescent="0.2">
      <c r="K133" s="642"/>
    </row>
    <row r="134" spans="1:11" s="641" customFormat="1" x14ac:dyDescent="0.2">
      <c r="C134" s="985"/>
      <c r="D134" s="985"/>
      <c r="E134" s="985"/>
      <c r="I134" s="634"/>
      <c r="K134" s="966"/>
    </row>
    <row r="135" spans="1:11" s="973" customFormat="1" ht="27.75" customHeight="1" x14ac:dyDescent="0.2">
      <c r="A135" s="970"/>
      <c r="B135" s="1164" t="s">
        <v>2061</v>
      </c>
      <c r="C135" s="986"/>
      <c r="D135" s="3623" t="s">
        <v>2086</v>
      </c>
      <c r="E135" s="3624"/>
      <c r="F135" s="970"/>
      <c r="G135" s="970"/>
      <c r="H135" s="970"/>
      <c r="I135" s="971"/>
      <c r="J135" s="970"/>
      <c r="K135" s="972">
        <v>20</v>
      </c>
    </row>
    <row r="136" spans="1:11" ht="3" customHeight="1" x14ac:dyDescent="0.2">
      <c r="A136" s="965"/>
      <c r="B136" s="963"/>
      <c r="C136" s="987"/>
      <c r="D136" s="987"/>
      <c r="I136" s="58"/>
      <c r="K136" s="964"/>
    </row>
    <row r="137" spans="1:11" ht="50.1" customHeight="1" x14ac:dyDescent="0.2">
      <c r="B137" s="341" t="s">
        <v>2087</v>
      </c>
      <c r="C137" s="342" t="s">
        <v>3400</v>
      </c>
      <c r="D137" s="984" t="s">
        <v>2087</v>
      </c>
      <c r="E137" s="1146" t="s">
        <v>2103</v>
      </c>
      <c r="K137" s="642"/>
    </row>
    <row r="138" spans="1:11" ht="50.1" customHeight="1" x14ac:dyDescent="0.2">
      <c r="B138" s="341" t="s">
        <v>2088</v>
      </c>
      <c r="C138" s="285" t="s">
        <v>3401</v>
      </c>
      <c r="D138" s="984" t="s">
        <v>2088</v>
      </c>
      <c r="E138" s="285" t="s">
        <v>2493</v>
      </c>
      <c r="K138" s="642"/>
    </row>
    <row r="139" spans="1:11" x14ac:dyDescent="0.2">
      <c r="K139" s="642"/>
    </row>
    <row r="140" spans="1:11" s="641" customFormat="1" x14ac:dyDescent="0.2">
      <c r="C140" s="985"/>
      <c r="D140" s="985"/>
      <c r="E140" s="985"/>
      <c r="I140" s="634"/>
      <c r="K140" s="642"/>
    </row>
    <row r="141" spans="1:11" s="641" customFormat="1" x14ac:dyDescent="0.2">
      <c r="C141" s="985"/>
      <c r="D141" s="985"/>
      <c r="E141" s="985"/>
      <c r="I141" s="634"/>
      <c r="K141" s="966"/>
    </row>
    <row r="142" spans="1:11" s="973" customFormat="1" ht="23.25" customHeight="1" x14ac:dyDescent="0.2">
      <c r="A142" s="970"/>
      <c r="B142" s="1164" t="s">
        <v>2061</v>
      </c>
      <c r="C142" s="986"/>
      <c r="D142" s="3623" t="s">
        <v>2086</v>
      </c>
      <c r="E142" s="3624"/>
      <c r="F142" s="970"/>
      <c r="G142" s="970"/>
      <c r="H142" s="970"/>
      <c r="I142" s="971"/>
      <c r="J142" s="970"/>
      <c r="K142" s="972">
        <v>21</v>
      </c>
    </row>
    <row r="143" spans="1:11" ht="3" customHeight="1" x14ac:dyDescent="0.2">
      <c r="A143" s="965"/>
      <c r="B143" s="963"/>
      <c r="C143" s="987"/>
      <c r="D143" s="987"/>
      <c r="I143" s="58"/>
      <c r="K143" s="964"/>
    </row>
    <row r="144" spans="1:11" ht="50.1" customHeight="1" x14ac:dyDescent="0.2">
      <c r="B144" s="341" t="s">
        <v>2087</v>
      </c>
      <c r="C144" s="342" t="s">
        <v>2931</v>
      </c>
      <c r="D144" s="984" t="s">
        <v>2087</v>
      </c>
      <c r="E144" s="342" t="s">
        <v>2104</v>
      </c>
      <c r="K144" s="642"/>
    </row>
    <row r="145" spans="1:11" ht="50.1" customHeight="1" x14ac:dyDescent="0.2">
      <c r="B145" s="341" t="s">
        <v>2088</v>
      </c>
      <c r="C145" s="285" t="s">
        <v>2930</v>
      </c>
      <c r="D145" s="984" t="s">
        <v>2088</v>
      </c>
      <c r="E145" s="285" t="s">
        <v>2209</v>
      </c>
      <c r="K145" s="642"/>
    </row>
    <row r="146" spans="1:11" x14ac:dyDescent="0.2">
      <c r="K146" s="642"/>
    </row>
    <row r="147" spans="1:11" s="641" customFormat="1" x14ac:dyDescent="0.2">
      <c r="C147" s="985"/>
      <c r="D147" s="985"/>
      <c r="E147" s="985"/>
      <c r="I147" s="634"/>
      <c r="K147" s="966"/>
    </row>
    <row r="148" spans="1:11" s="973" customFormat="1" ht="24.75" customHeight="1" x14ac:dyDescent="0.2">
      <c r="A148" s="970"/>
      <c r="B148" s="1164" t="s">
        <v>2061</v>
      </c>
      <c r="C148" s="986"/>
      <c r="D148" s="3623" t="s">
        <v>2086</v>
      </c>
      <c r="E148" s="3624"/>
      <c r="F148" s="970"/>
      <c r="G148" s="970"/>
      <c r="H148" s="970"/>
      <c r="I148" s="971"/>
      <c r="J148" s="970"/>
      <c r="K148" s="972">
        <v>22</v>
      </c>
    </row>
    <row r="149" spans="1:11" ht="3" customHeight="1" x14ac:dyDescent="0.2">
      <c r="A149" s="965"/>
      <c r="B149" s="963"/>
      <c r="C149" s="987"/>
      <c r="D149" s="987"/>
      <c r="I149" s="58"/>
      <c r="K149" s="964"/>
    </row>
    <row r="150" spans="1:11" ht="50.1" customHeight="1" x14ac:dyDescent="0.2">
      <c r="B150" s="341" t="s">
        <v>2087</v>
      </c>
      <c r="C150" s="1146" t="s">
        <v>3405</v>
      </c>
      <c r="D150" s="984" t="s">
        <v>2087</v>
      </c>
      <c r="E150" s="1146" t="s">
        <v>2105</v>
      </c>
      <c r="K150" s="642"/>
    </row>
    <row r="151" spans="1:11" ht="76.5" customHeight="1" x14ac:dyDescent="0.2">
      <c r="B151" s="341" t="s">
        <v>2088</v>
      </c>
      <c r="C151" s="285" t="s">
        <v>3406</v>
      </c>
      <c r="D151" s="984" t="s">
        <v>2088</v>
      </c>
      <c r="E151" s="285" t="s">
        <v>2210</v>
      </c>
      <c r="K151" s="642"/>
    </row>
    <row r="152" spans="1:11" ht="11.25" customHeight="1" x14ac:dyDescent="0.2">
      <c r="B152" s="343"/>
      <c r="C152" s="145"/>
      <c r="D152" s="988"/>
      <c r="E152" s="145"/>
      <c r="K152" s="642"/>
    </row>
    <row r="153" spans="1:11" x14ac:dyDescent="0.2">
      <c r="K153" s="642"/>
    </row>
    <row r="154" spans="1:11" s="641" customFormat="1" x14ac:dyDescent="0.2">
      <c r="C154" s="969"/>
      <c r="D154" s="969"/>
      <c r="E154" s="969"/>
      <c r="I154" s="634"/>
      <c r="K154" s="966"/>
    </row>
    <row r="155" spans="1:11" s="973" customFormat="1" ht="27" customHeight="1" x14ac:dyDescent="0.2">
      <c r="A155" s="970"/>
      <c r="B155" s="1165" t="s">
        <v>2061</v>
      </c>
      <c r="C155" s="980"/>
      <c r="D155" s="3625" t="s">
        <v>2086</v>
      </c>
      <c r="E155" s="3626"/>
      <c r="F155" s="970"/>
      <c r="G155" s="970"/>
      <c r="H155" s="970"/>
      <c r="I155" s="971"/>
      <c r="J155" s="970"/>
      <c r="K155" s="1681">
        <v>23</v>
      </c>
    </row>
    <row r="156" spans="1:11" ht="3" customHeight="1" x14ac:dyDescent="0.2">
      <c r="A156" s="965"/>
      <c r="B156" s="967"/>
      <c r="C156" s="967"/>
      <c r="D156" s="967"/>
      <c r="E156" s="968"/>
      <c r="I156" s="58"/>
      <c r="K156" s="964"/>
    </row>
    <row r="157" spans="1:11" ht="50.1" customHeight="1" x14ac:dyDescent="0.2">
      <c r="B157" s="983" t="s">
        <v>3088</v>
      </c>
      <c r="C157" s="1685" t="s">
        <v>3407</v>
      </c>
      <c r="D157" s="983" t="s">
        <v>3086</v>
      </c>
      <c r="E157" s="1718" t="s">
        <v>23</v>
      </c>
      <c r="K157" s="642"/>
    </row>
    <row r="158" spans="1:11" ht="180" x14ac:dyDescent="0.2">
      <c r="B158" s="983" t="s">
        <v>3087</v>
      </c>
      <c r="C158" s="1685" t="s">
        <v>3408</v>
      </c>
      <c r="D158" s="983" t="s">
        <v>3087</v>
      </c>
      <c r="E158" s="1718" t="s">
        <v>23</v>
      </c>
      <c r="K158" s="642"/>
    </row>
    <row r="159" spans="1:11" ht="59.25" customHeight="1" x14ac:dyDescent="0.2">
      <c r="B159" s="983" t="s">
        <v>3089</v>
      </c>
      <c r="C159" s="1833" t="s">
        <v>3323</v>
      </c>
      <c r="D159" s="983" t="s">
        <v>3089</v>
      </c>
      <c r="E159" s="1718" t="s">
        <v>23</v>
      </c>
      <c r="K159" s="642"/>
    </row>
    <row r="160" spans="1:11" s="641" customFormat="1" ht="63" customHeight="1" x14ac:dyDescent="0.2">
      <c r="B160" s="983" t="s">
        <v>3090</v>
      </c>
      <c r="C160" s="1834" t="s">
        <v>3324</v>
      </c>
      <c r="D160" s="983" t="s">
        <v>3090</v>
      </c>
      <c r="E160" s="1718" t="s">
        <v>23</v>
      </c>
      <c r="I160" s="634"/>
      <c r="K160" s="642"/>
    </row>
    <row r="161" spans="1:11" s="641" customFormat="1" x14ac:dyDescent="0.2">
      <c r="C161" s="969"/>
      <c r="D161" s="969"/>
      <c r="E161" s="969"/>
      <c r="I161" s="634"/>
      <c r="K161" s="966"/>
    </row>
    <row r="162" spans="1:11" s="973" customFormat="1" ht="26.25" customHeight="1" x14ac:dyDescent="0.2">
      <c r="A162" s="970"/>
      <c r="B162" s="1164" t="s">
        <v>2061</v>
      </c>
      <c r="C162" s="992"/>
      <c r="D162" s="3623" t="s">
        <v>2086</v>
      </c>
      <c r="E162" s="3624"/>
      <c r="F162" s="970"/>
      <c r="G162" s="970"/>
      <c r="H162" s="970"/>
      <c r="I162" s="971"/>
      <c r="J162" s="970"/>
      <c r="K162" s="972">
        <v>24</v>
      </c>
    </row>
    <row r="163" spans="1:11" ht="3" customHeight="1" x14ac:dyDescent="0.2">
      <c r="A163" s="965"/>
      <c r="B163" s="963"/>
      <c r="C163" s="156"/>
      <c r="D163" s="156"/>
      <c r="E163" s="132"/>
      <c r="I163" s="58"/>
      <c r="K163" s="964"/>
    </row>
    <row r="164" spans="1:11" ht="50.1" customHeight="1" x14ac:dyDescent="0.2">
      <c r="B164" s="341" t="s">
        <v>2087</v>
      </c>
      <c r="C164" s="1571" t="s">
        <v>3409</v>
      </c>
      <c r="D164" s="991" t="s">
        <v>2087</v>
      </c>
      <c r="E164" s="1571" t="s">
        <v>3411</v>
      </c>
      <c r="K164" s="642"/>
    </row>
    <row r="165" spans="1:11" ht="50.1" customHeight="1" x14ac:dyDescent="0.2">
      <c r="B165" s="341" t="s">
        <v>2088</v>
      </c>
      <c r="C165" s="1578" t="s">
        <v>3410</v>
      </c>
      <c r="D165" s="991" t="s">
        <v>2088</v>
      </c>
      <c r="E165" s="1571" t="s">
        <v>3412</v>
      </c>
      <c r="K165" s="642"/>
    </row>
    <row r="166" spans="1:11" x14ac:dyDescent="0.2">
      <c r="K166" s="642"/>
    </row>
    <row r="167" spans="1:11" s="641" customFormat="1" x14ac:dyDescent="0.2">
      <c r="C167" s="985"/>
      <c r="D167" s="985"/>
      <c r="E167" s="985"/>
      <c r="I167" s="634"/>
      <c r="K167" s="966"/>
    </row>
    <row r="168" spans="1:11" s="973" customFormat="1" ht="30" customHeight="1" x14ac:dyDescent="0.2">
      <c r="A168" s="970"/>
      <c r="B168" s="1164" t="s">
        <v>2061</v>
      </c>
      <c r="C168" s="986"/>
      <c r="D168" s="3623" t="s">
        <v>2086</v>
      </c>
      <c r="E168" s="3624"/>
      <c r="F168" s="970"/>
      <c r="G168" s="970"/>
      <c r="H168" s="970"/>
      <c r="I168" s="971"/>
      <c r="J168" s="970"/>
      <c r="K168" s="972">
        <v>25</v>
      </c>
    </row>
    <row r="169" spans="1:11" ht="3" customHeight="1" x14ac:dyDescent="0.2">
      <c r="A169" s="965"/>
      <c r="B169" s="963"/>
      <c r="C169" s="987"/>
      <c r="D169" s="987"/>
      <c r="I169" s="58"/>
      <c r="K169" s="964"/>
    </row>
    <row r="170" spans="1:11" ht="50.1" customHeight="1" x14ac:dyDescent="0.2">
      <c r="B170" s="341" t="s">
        <v>2087</v>
      </c>
      <c r="C170" s="1146" t="s">
        <v>3415</v>
      </c>
      <c r="D170" s="991" t="s">
        <v>2087</v>
      </c>
      <c r="E170" s="345" t="s">
        <v>23</v>
      </c>
      <c r="K170" s="642"/>
    </row>
    <row r="171" spans="1:11" ht="52.5" customHeight="1" x14ac:dyDescent="0.2">
      <c r="B171" s="341" t="s">
        <v>2088</v>
      </c>
      <c r="C171" s="285" t="s">
        <v>3416</v>
      </c>
      <c r="D171" s="991" t="s">
        <v>2088</v>
      </c>
      <c r="E171" s="345" t="s">
        <v>23</v>
      </c>
      <c r="K171" s="642"/>
    </row>
    <row r="172" spans="1:11" x14ac:dyDescent="0.2">
      <c r="K172" s="642"/>
    </row>
    <row r="173" spans="1:11" s="641" customFormat="1" x14ac:dyDescent="0.2">
      <c r="C173" s="985"/>
      <c r="D173" s="985"/>
      <c r="E173" s="985"/>
      <c r="I173" s="634"/>
      <c r="K173" s="966"/>
    </row>
    <row r="174" spans="1:11" s="973" customFormat="1" ht="29.25" customHeight="1" x14ac:dyDescent="0.2">
      <c r="A174" s="970"/>
      <c r="B174" s="1164" t="s">
        <v>2061</v>
      </c>
      <c r="C174" s="986"/>
      <c r="D174" s="3623" t="s">
        <v>2086</v>
      </c>
      <c r="E174" s="3624"/>
      <c r="F174" s="970"/>
      <c r="G174" s="970"/>
      <c r="H174" s="970"/>
      <c r="I174" s="971"/>
      <c r="J174" s="970"/>
      <c r="K174" s="972">
        <v>26</v>
      </c>
    </row>
    <row r="175" spans="1:11" ht="3" customHeight="1" x14ac:dyDescent="0.2">
      <c r="A175" s="965"/>
      <c r="B175" s="963"/>
      <c r="C175" s="987"/>
      <c r="D175" s="987"/>
      <c r="I175" s="58"/>
      <c r="K175" s="964"/>
    </row>
    <row r="176" spans="1:11" ht="50.1" customHeight="1" x14ac:dyDescent="0.2">
      <c r="B176" s="341" t="s">
        <v>2087</v>
      </c>
      <c r="C176" s="1146" t="s">
        <v>3419</v>
      </c>
      <c r="D176" s="991" t="s">
        <v>2087</v>
      </c>
      <c r="E176" s="1146" t="s">
        <v>2106</v>
      </c>
      <c r="K176" s="642"/>
    </row>
    <row r="177" spans="1:11" ht="56.25" x14ac:dyDescent="0.2">
      <c r="B177" s="341" t="s">
        <v>2088</v>
      </c>
      <c r="C177" s="285" t="s">
        <v>3420</v>
      </c>
      <c r="D177" s="991" t="s">
        <v>2088</v>
      </c>
      <c r="E177" s="285" t="s">
        <v>3421</v>
      </c>
      <c r="K177" s="642"/>
    </row>
    <row r="178" spans="1:11" x14ac:dyDescent="0.2">
      <c r="K178" s="642"/>
    </row>
    <row r="179" spans="1:11" s="641" customFormat="1" x14ac:dyDescent="0.2">
      <c r="C179" s="985"/>
      <c r="D179" s="985"/>
      <c r="E179" s="985"/>
      <c r="I179" s="634"/>
      <c r="K179" s="966"/>
    </row>
    <row r="180" spans="1:11" s="973" customFormat="1" ht="26.25" customHeight="1" x14ac:dyDescent="0.2">
      <c r="A180" s="970"/>
      <c r="B180" s="1405" t="s">
        <v>2061</v>
      </c>
      <c r="C180" s="1406"/>
      <c r="D180" s="3623" t="s">
        <v>2086</v>
      </c>
      <c r="E180" s="3624"/>
      <c r="F180" s="1407"/>
      <c r="G180" s="1407"/>
      <c r="H180" s="1407"/>
      <c r="I180" s="1408"/>
      <c r="J180" s="1407"/>
      <c r="K180" s="1409">
        <v>27</v>
      </c>
    </row>
    <row r="181" spans="1:11" ht="3" customHeight="1" x14ac:dyDescent="0.2">
      <c r="A181" s="965"/>
      <c r="B181" s="963"/>
      <c r="C181" s="987"/>
      <c r="D181" s="987"/>
      <c r="I181" s="58"/>
      <c r="K181" s="964"/>
    </row>
    <row r="182" spans="1:11" ht="202.5" x14ac:dyDescent="0.2">
      <c r="B182" s="341" t="s">
        <v>2087</v>
      </c>
      <c r="C182" s="1441" t="s">
        <v>3422</v>
      </c>
      <c r="D182" s="991" t="s">
        <v>2087</v>
      </c>
      <c r="E182" s="1454" t="s">
        <v>23</v>
      </c>
      <c r="K182" s="642"/>
    </row>
    <row r="183" spans="1:11" ht="54.75" customHeight="1" x14ac:dyDescent="0.2">
      <c r="B183" s="341" t="s">
        <v>2088</v>
      </c>
      <c r="C183" s="1441" t="s">
        <v>3423</v>
      </c>
      <c r="D183" s="991" t="s">
        <v>2088</v>
      </c>
      <c r="E183" s="1454" t="s">
        <v>2680</v>
      </c>
      <c r="K183" s="642"/>
    </row>
    <row r="184" spans="1:11" x14ac:dyDescent="0.2">
      <c r="K184" s="642"/>
    </row>
    <row r="185" spans="1:11" s="641" customFormat="1" x14ac:dyDescent="0.2">
      <c r="C185" s="985"/>
      <c r="D185" s="985"/>
      <c r="E185" s="985"/>
      <c r="I185" s="634"/>
      <c r="K185" s="966"/>
    </row>
    <row r="186" spans="1:11" s="973" customFormat="1" ht="26.25" customHeight="1" x14ac:dyDescent="0.2">
      <c r="A186" s="970"/>
      <c r="B186" s="1405" t="s">
        <v>2061</v>
      </c>
      <c r="C186" s="1406"/>
      <c r="D186" s="3623" t="s">
        <v>2086</v>
      </c>
      <c r="E186" s="3624"/>
      <c r="F186" s="1407"/>
      <c r="G186" s="1407"/>
      <c r="H186" s="1407"/>
      <c r="I186" s="1408"/>
      <c r="J186" s="1407"/>
      <c r="K186" s="1409">
        <v>28</v>
      </c>
    </row>
    <row r="187" spans="1:11" ht="3" customHeight="1" x14ac:dyDescent="0.2">
      <c r="A187" s="965"/>
      <c r="B187" s="963"/>
      <c r="C187" s="987"/>
      <c r="D187" s="987"/>
      <c r="I187" s="58"/>
      <c r="K187" s="964"/>
    </row>
    <row r="188" spans="1:11" ht="50.1" customHeight="1" x14ac:dyDescent="0.2">
      <c r="B188" s="341" t="s">
        <v>2087</v>
      </c>
      <c r="C188" s="1146" t="s">
        <v>3424</v>
      </c>
      <c r="D188" s="991" t="s">
        <v>2087</v>
      </c>
      <c r="E188" s="1146" t="s">
        <v>2107</v>
      </c>
      <c r="K188" s="642"/>
    </row>
    <row r="189" spans="1:11" ht="50.1" customHeight="1" x14ac:dyDescent="0.2">
      <c r="B189" s="341" t="s">
        <v>2088</v>
      </c>
      <c r="C189" s="285" t="s">
        <v>3425</v>
      </c>
      <c r="D189" s="991" t="s">
        <v>2088</v>
      </c>
      <c r="E189" s="285" t="s">
        <v>2211</v>
      </c>
      <c r="K189" s="642"/>
    </row>
    <row r="190" spans="1:11" x14ac:dyDescent="0.2">
      <c r="K190" s="642"/>
    </row>
    <row r="191" spans="1:11" s="641" customFormat="1" x14ac:dyDescent="0.2">
      <c r="C191" s="985"/>
      <c r="D191" s="985"/>
      <c r="E191" s="985"/>
      <c r="I191" s="634"/>
      <c r="K191" s="642"/>
    </row>
    <row r="192" spans="1:11" x14ac:dyDescent="0.2">
      <c r="K192" s="966"/>
    </row>
    <row r="193" spans="1:11" ht="25.5" customHeight="1" x14ac:dyDescent="0.2">
      <c r="B193" s="1164" t="s">
        <v>2061</v>
      </c>
      <c r="C193" s="1084"/>
      <c r="D193" s="3623" t="s">
        <v>2086</v>
      </c>
      <c r="E193" s="3624"/>
      <c r="F193" s="970"/>
      <c r="G193" s="970"/>
      <c r="H193" s="970"/>
      <c r="I193" s="971"/>
      <c r="J193" s="970"/>
      <c r="K193" s="972">
        <v>29</v>
      </c>
    </row>
    <row r="194" spans="1:11" ht="4.5" customHeight="1" x14ac:dyDescent="0.2">
      <c r="B194" s="963"/>
      <c r="C194" s="987"/>
      <c r="D194" s="987"/>
      <c r="I194" s="58"/>
      <c r="K194" s="964"/>
    </row>
    <row r="195" spans="1:11" ht="33.75" x14ac:dyDescent="0.2">
      <c r="B195" s="341" t="s">
        <v>2087</v>
      </c>
      <c r="C195" s="1578" t="s">
        <v>3426</v>
      </c>
      <c r="D195" s="991" t="s">
        <v>2087</v>
      </c>
      <c r="E195" s="1454" t="s">
        <v>23</v>
      </c>
      <c r="K195" s="642"/>
    </row>
    <row r="196" spans="1:11" ht="48.75" customHeight="1" x14ac:dyDescent="0.2">
      <c r="B196" s="341" t="s">
        <v>2088</v>
      </c>
      <c r="C196" s="1813" t="s">
        <v>3427</v>
      </c>
      <c r="D196" s="991" t="s">
        <v>2088</v>
      </c>
      <c r="E196" s="1454" t="s">
        <v>23</v>
      </c>
      <c r="K196" s="642"/>
    </row>
    <row r="197" spans="1:11" x14ac:dyDescent="0.2">
      <c r="K197" s="642"/>
    </row>
    <row r="198" spans="1:11" s="641" customFormat="1" x14ac:dyDescent="0.2">
      <c r="C198" s="985"/>
      <c r="D198" s="985"/>
      <c r="E198" s="985"/>
      <c r="I198" s="634"/>
      <c r="K198" s="966"/>
    </row>
    <row r="199" spans="1:11" s="973" customFormat="1" ht="26.25" customHeight="1" x14ac:dyDescent="0.2">
      <c r="A199" s="970"/>
      <c r="B199" s="1713" t="s">
        <v>2061</v>
      </c>
      <c r="C199" s="1714"/>
      <c r="D199" s="3623" t="s">
        <v>2086</v>
      </c>
      <c r="E199" s="3624"/>
      <c r="F199" s="1407"/>
      <c r="G199" s="1407"/>
      <c r="H199" s="1407"/>
      <c r="I199" s="1408"/>
      <c r="J199" s="1407"/>
      <c r="K199" s="1409">
        <v>30</v>
      </c>
    </row>
    <row r="200" spans="1:11" ht="3" customHeight="1" x14ac:dyDescent="0.2">
      <c r="A200" s="965"/>
      <c r="B200" s="963"/>
      <c r="C200" s="987"/>
      <c r="D200" s="987"/>
      <c r="I200" s="1709"/>
      <c r="K200" s="964"/>
    </row>
    <row r="201" spans="1:11" ht="102" customHeight="1" x14ac:dyDescent="0.2">
      <c r="B201" s="341" t="s">
        <v>2087</v>
      </c>
      <c r="C201" s="1704" t="s">
        <v>3428</v>
      </c>
      <c r="D201" s="991" t="s">
        <v>2087</v>
      </c>
      <c r="E201" s="1454" t="s">
        <v>23</v>
      </c>
      <c r="K201" s="642"/>
    </row>
    <row r="202" spans="1:11" ht="50.1" customHeight="1" x14ac:dyDescent="0.2">
      <c r="B202" s="341" t="s">
        <v>2088</v>
      </c>
      <c r="C202" s="1705" t="s">
        <v>3429</v>
      </c>
      <c r="D202" s="991" t="s">
        <v>2088</v>
      </c>
      <c r="E202" s="1718" t="s">
        <v>23</v>
      </c>
      <c r="K202" s="642"/>
    </row>
    <row r="203" spans="1:11" x14ac:dyDescent="0.2">
      <c r="K203" s="642"/>
    </row>
    <row r="204" spans="1:11" s="641" customFormat="1" x14ac:dyDescent="0.2">
      <c r="C204" s="985"/>
      <c r="D204" s="985"/>
      <c r="E204" s="985"/>
      <c r="I204" s="634"/>
      <c r="K204" s="642"/>
    </row>
  </sheetData>
  <sheetProtection algorithmName="SHA-512" hashValue="PusP5yLPnQ19dGRmynB+UQW/t69LY7BZPY2W4TrUtjBLsNRj2Q0lAB0euDEDgpprKGgDoOEdEV5+lI9LDf5TOg==" saltValue="sg/1GrFdVD55EaBV5RXNPQ==" spinCount="100000" sheet="1" objects="1" scenarios="1"/>
  <customSheetViews>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2">
    <mergeCell ref="D34:E34"/>
    <mergeCell ref="D40:E40"/>
    <mergeCell ref="D186:E186"/>
    <mergeCell ref="D142:E142"/>
    <mergeCell ref="D148:E148"/>
    <mergeCell ref="D162:E162"/>
    <mergeCell ref="D168:E168"/>
    <mergeCell ref="D174:E174"/>
    <mergeCell ref="D180:E180"/>
    <mergeCell ref="D155:E155"/>
    <mergeCell ref="D129:E129"/>
    <mergeCell ref="D122:E122"/>
    <mergeCell ref="D64:E64"/>
    <mergeCell ref="D52:E52"/>
    <mergeCell ref="D58:E58"/>
    <mergeCell ref="D46:E46"/>
    <mergeCell ref="D3:E3"/>
    <mergeCell ref="D199:E199"/>
    <mergeCell ref="D116:E116"/>
    <mergeCell ref="D84:E84"/>
    <mergeCell ref="D109:E109"/>
    <mergeCell ref="D70:E70"/>
    <mergeCell ref="D103:E103"/>
    <mergeCell ref="D135:E135"/>
    <mergeCell ref="D193:E193"/>
    <mergeCell ref="D97:E97"/>
    <mergeCell ref="D78:E78"/>
    <mergeCell ref="D90:E90"/>
    <mergeCell ref="D10:E10"/>
    <mergeCell ref="D16:E16"/>
    <mergeCell ref="D22:E22"/>
    <mergeCell ref="D28:E28"/>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5"/>
  <sheetViews>
    <sheetView showGridLines="0" showRuler="0" zoomScaleSheetLayoutView="100" workbookViewId="0"/>
  </sheetViews>
  <sheetFormatPr defaultColWidth="9" defaultRowHeight="14.25" x14ac:dyDescent="0.2"/>
  <cols>
    <col min="1" max="1" width="2.85546875" style="635" customWidth="1"/>
    <col min="2" max="4" width="31.85546875" style="635" customWidth="1"/>
    <col min="5" max="6" width="16.7109375" style="635" customWidth="1"/>
    <col min="7" max="16384" width="9" style="635"/>
  </cols>
  <sheetData>
    <row r="1" spans="1:12" x14ac:dyDescent="0.2">
      <c r="A1" s="1085"/>
    </row>
    <row r="3" spans="1:12" ht="47.25" customHeight="1" x14ac:dyDescent="0.25">
      <c r="B3" s="2287" t="s">
        <v>2463</v>
      </c>
      <c r="C3" s="2287"/>
      <c r="E3" s="78"/>
      <c r="F3" s="78"/>
      <c r="G3" s="78"/>
    </row>
    <row r="4" spans="1:12" ht="30.75" customHeight="1" x14ac:dyDescent="0.25">
      <c r="B4" s="1154" t="s">
        <v>2473</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82"/>
      <c r="G6" s="109"/>
      <c r="I6" s="107"/>
      <c r="J6" s="107"/>
      <c r="K6" s="107"/>
      <c r="L6" s="107"/>
    </row>
    <row r="7" spans="1:12" s="1086" customFormat="1" ht="15.75" x14ac:dyDescent="0.2">
      <c r="B7" s="1261" t="s">
        <v>1244</v>
      </c>
      <c r="C7" s="1261"/>
      <c r="D7" s="1261"/>
      <c r="E7" s="1263"/>
      <c r="F7" s="1261"/>
      <c r="G7" s="1264"/>
      <c r="H7" s="1265"/>
      <c r="I7" s="8"/>
      <c r="J7" s="107"/>
      <c r="K7" s="107"/>
      <c r="L7" s="107"/>
    </row>
    <row r="8" spans="1:12" s="1260" customFormat="1" ht="15.75" x14ac:dyDescent="0.2">
      <c r="B8" s="1266" t="s">
        <v>2513</v>
      </c>
      <c r="C8" s="1261"/>
      <c r="D8" s="1261"/>
      <c r="E8" s="1263"/>
      <c r="F8" s="1261"/>
      <c r="G8" s="1264"/>
      <c r="H8" s="1265"/>
      <c r="I8" s="8"/>
      <c r="J8" s="107"/>
      <c r="K8" s="107"/>
      <c r="L8" s="107"/>
    </row>
    <row r="9" spans="1:12" ht="27" customHeight="1" x14ac:dyDescent="0.2">
      <c r="B9" s="2273"/>
      <c r="C9" s="2274"/>
      <c r="D9" s="8"/>
      <c r="E9" s="582" t="str">
        <f>Inhalt!$C$7</f>
        <v>V. OncoBox: L1.1.1 (211126)</v>
      </c>
      <c r="G9" s="111"/>
      <c r="H9" s="8"/>
      <c r="I9" s="8"/>
      <c r="J9" s="107"/>
      <c r="K9" s="107"/>
      <c r="L9" s="107"/>
    </row>
    <row r="10" spans="1:12" ht="15.75" x14ac:dyDescent="0.2">
      <c r="E10" s="582" t="str">
        <f>Inhalt!$C$8</f>
        <v>V. Spezifikation: L1.1.1 (211126)</v>
      </c>
      <c r="G10" s="111"/>
      <c r="H10" s="8"/>
      <c r="I10" s="8"/>
    </row>
    <row r="11" spans="1:12" x14ac:dyDescent="0.2">
      <c r="E11" s="191"/>
      <c r="G11" s="582"/>
    </row>
    <row r="12" spans="1:12" ht="30.75" customHeight="1" x14ac:dyDescent="0.25">
      <c r="E12" s="2277" t="s">
        <v>1744</v>
      </c>
      <c r="F12" s="2278"/>
    </row>
    <row r="15" spans="1:12" ht="15.75" x14ac:dyDescent="0.25">
      <c r="B15" s="205" t="s">
        <v>659</v>
      </c>
    </row>
    <row r="17" spans="2:6" ht="25.5" x14ac:dyDescent="0.2">
      <c r="B17" s="1159" t="s">
        <v>2477</v>
      </c>
    </row>
    <row r="18" spans="2:6" ht="52.5" customHeight="1" x14ac:dyDescent="0.2">
      <c r="B18" s="1075" t="s">
        <v>2478</v>
      </c>
      <c r="C18" s="1075" t="s">
        <v>2479</v>
      </c>
      <c r="D18" s="1075" t="s">
        <v>2480</v>
      </c>
      <c r="E18" s="1075" t="s">
        <v>2481</v>
      </c>
      <c r="F18" s="106" t="s">
        <v>2482</v>
      </c>
    </row>
    <row r="19" spans="2:6" ht="202.5" x14ac:dyDescent="0.2">
      <c r="B19" s="170" t="s">
        <v>2498</v>
      </c>
      <c r="C19" s="170"/>
      <c r="D19" s="1258" t="s">
        <v>2500</v>
      </c>
      <c r="E19" s="1178">
        <v>2</v>
      </c>
      <c r="F19" s="84"/>
    </row>
    <row r="20" spans="2:6" ht="96" customHeight="1" x14ac:dyDescent="0.2">
      <c r="B20" s="1259" t="s">
        <v>2497</v>
      </c>
      <c r="C20" s="1258"/>
      <c r="D20" s="1257" t="s">
        <v>2496</v>
      </c>
      <c r="E20" s="62" t="s">
        <v>3282</v>
      </c>
      <c r="F20" s="84"/>
    </row>
    <row r="22" spans="2:6" x14ac:dyDescent="0.2">
      <c r="B22" s="636"/>
      <c r="C22" s="636"/>
      <c r="D22" s="636"/>
      <c r="E22" s="636"/>
      <c r="F22" s="636"/>
    </row>
    <row r="23" spans="2:6" x14ac:dyDescent="0.2">
      <c r="B23" s="636"/>
      <c r="C23" s="636"/>
      <c r="D23" s="636"/>
      <c r="E23" s="636"/>
      <c r="F23" s="636"/>
    </row>
    <row r="24" spans="2:6" ht="25.5" x14ac:dyDescent="0.2">
      <c r="B24" s="1160" t="s">
        <v>2486</v>
      </c>
    </row>
    <row r="25" spans="2:6" s="258" customFormat="1" ht="314.25" customHeight="1" x14ac:dyDescent="0.2">
      <c r="B25" s="2288" t="s">
        <v>2517</v>
      </c>
      <c r="C25" s="2289"/>
      <c r="D25" s="2290" t="s">
        <v>3283</v>
      </c>
      <c r="E25" s="2291"/>
      <c r="F25" s="2292"/>
    </row>
  </sheetData>
  <sheetProtection algorithmName="SHA-512" hashValue="/81XFyDQzZKIJis1nSzYkNpgVa5pupyl3KBdE2lWmQGg9bfw92eWb+9Dy7LViOBQTKK1ON+aqBJyDzm6wB0ArA==" saltValue="q+2V90SyY6XNxwJh4sVxBg==" spinCount="100000" sheet="1" objects="1" scenarios="1"/>
  <mergeCells count="5">
    <mergeCell ref="B3:C3"/>
    <mergeCell ref="B9:C9"/>
    <mergeCell ref="E12:F12"/>
    <mergeCell ref="B25:C25"/>
    <mergeCell ref="D25:F25"/>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59"/>
  <sheetViews>
    <sheetView showGridLines="0" showRuler="0" zoomScaleSheetLayoutView="100" workbookViewId="0"/>
  </sheetViews>
  <sheetFormatPr defaultColWidth="9" defaultRowHeight="14.25" x14ac:dyDescent="0.2"/>
  <cols>
    <col min="1" max="1" width="2.85546875" style="93" customWidth="1"/>
    <col min="2" max="2" width="56.85546875" style="93" customWidth="1"/>
    <col min="3" max="4" width="31.85546875" style="93" customWidth="1"/>
    <col min="5" max="6" width="16.7109375" style="93" customWidth="1"/>
    <col min="7" max="16384" width="9" style="93"/>
  </cols>
  <sheetData>
    <row r="1" spans="1:12" x14ac:dyDescent="0.2">
      <c r="A1" s="355"/>
    </row>
    <row r="3" spans="1:12" ht="36" x14ac:dyDescent="0.25">
      <c r="B3" s="1153" t="s">
        <v>2463</v>
      </c>
      <c r="C3" s="78"/>
      <c r="E3" s="78"/>
      <c r="F3" s="78"/>
      <c r="G3" s="78"/>
    </row>
    <row r="4" spans="1:12" ht="31.5" customHeight="1" x14ac:dyDescent="0.25">
      <c r="B4" s="1154" t="s">
        <v>2473</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15.75" x14ac:dyDescent="0.2">
      <c r="B7" s="268" t="s">
        <v>727</v>
      </c>
      <c r="C7" s="268"/>
      <c r="D7" s="268"/>
      <c r="E7" s="339"/>
      <c r="F7" s="8"/>
      <c r="G7" s="111"/>
      <c r="I7" s="8"/>
      <c r="J7" s="107"/>
      <c r="K7" s="107"/>
      <c r="L7" s="107"/>
    </row>
    <row r="8" spans="1:12" ht="15.75" x14ac:dyDescent="0.25">
      <c r="B8" s="1251" t="s">
        <v>2078</v>
      </c>
      <c r="E8" s="339" t="str">
        <f>Inhalt!$C$8</f>
        <v>V. Spezifikation: L1.1.1 (211126)</v>
      </c>
      <c r="G8" s="111"/>
      <c r="H8" s="8"/>
      <c r="I8" s="8"/>
    </row>
    <row r="9" spans="1:12" x14ac:dyDescent="0.2">
      <c r="B9" s="1250"/>
      <c r="E9" s="191"/>
      <c r="G9" s="57"/>
    </row>
    <row r="10" spans="1:12" s="635" customFormat="1" x14ac:dyDescent="0.2">
      <c r="B10" s="973"/>
      <c r="E10" s="191"/>
      <c r="G10" s="582"/>
    </row>
    <row r="11" spans="1:12" s="635" customFormat="1" ht="33.75" customHeight="1" x14ac:dyDescent="0.2">
      <c r="B11" s="2273"/>
      <c r="C11" s="2274"/>
      <c r="E11" s="191"/>
      <c r="G11" s="582"/>
    </row>
    <row r="12" spans="1:12" ht="27" customHeight="1" x14ac:dyDescent="0.25">
      <c r="C12" s="635"/>
      <c r="E12" s="2277" t="s">
        <v>1744</v>
      </c>
      <c r="F12" s="2278"/>
    </row>
    <row r="15" spans="1:12" ht="26.25" x14ac:dyDescent="0.25">
      <c r="B15" s="1163" t="s">
        <v>2061</v>
      </c>
      <c r="C15" s="154"/>
      <c r="D15" s="2293" t="s">
        <v>2062</v>
      </c>
      <c r="E15" s="2284"/>
      <c r="F15" s="2284"/>
    </row>
    <row r="16" spans="1:12" ht="20.100000000000001" customHeight="1" x14ac:dyDescent="0.2">
      <c r="B16" s="2294" t="s">
        <v>2176</v>
      </c>
      <c r="C16" s="2294"/>
      <c r="D16" s="1865" t="s">
        <v>2518</v>
      </c>
      <c r="E16" s="1865"/>
      <c r="F16" s="2297"/>
    </row>
    <row r="17" spans="2:6" ht="20.100000000000001" customHeight="1" x14ac:dyDescent="0.2">
      <c r="B17" s="2295"/>
      <c r="C17" s="2295"/>
      <c r="D17" s="1865"/>
      <c r="E17" s="1865"/>
      <c r="F17" s="2297"/>
    </row>
    <row r="18" spans="2:6" ht="20.100000000000001" customHeight="1" x14ac:dyDescent="0.2">
      <c r="B18" s="2295"/>
      <c r="C18" s="2295"/>
      <c r="D18" s="1865"/>
      <c r="E18" s="1865"/>
      <c r="F18" s="2297"/>
    </row>
    <row r="19" spans="2:6" ht="20.100000000000001" customHeight="1" x14ac:dyDescent="0.2">
      <c r="B19" s="2295"/>
      <c r="C19" s="2295"/>
      <c r="D19" s="1865"/>
      <c r="E19" s="1865"/>
      <c r="F19" s="2297"/>
    </row>
    <row r="20" spans="2:6" ht="20.100000000000001" customHeight="1" x14ac:dyDescent="0.2">
      <c r="B20" s="2295"/>
      <c r="C20" s="2295"/>
      <c r="D20" s="1865"/>
      <c r="E20" s="1865"/>
      <c r="F20" s="2297"/>
    </row>
    <row r="21" spans="2:6" ht="20.100000000000001" customHeight="1" x14ac:dyDescent="0.2">
      <c r="B21" s="2295"/>
      <c r="C21" s="2295"/>
      <c r="D21" s="1865"/>
      <c r="E21" s="1865"/>
      <c r="F21" s="2297"/>
    </row>
    <row r="22" spans="2:6" ht="20.100000000000001" customHeight="1" x14ac:dyDescent="0.2">
      <c r="B22" s="2295"/>
      <c r="C22" s="2295"/>
      <c r="D22" s="1865"/>
      <c r="E22" s="1865"/>
      <c r="F22" s="2297"/>
    </row>
    <row r="23" spans="2:6" ht="20.100000000000001" customHeight="1" x14ac:dyDescent="0.2">
      <c r="B23" s="2295"/>
      <c r="C23" s="2295"/>
      <c r="D23" s="1865"/>
      <c r="E23" s="1865"/>
      <c r="F23" s="2297"/>
    </row>
    <row r="24" spans="2:6" ht="20.100000000000001" customHeight="1" x14ac:dyDescent="0.2">
      <c r="B24" s="2295"/>
      <c r="C24" s="2295"/>
      <c r="D24" s="1865"/>
      <c r="E24" s="1865"/>
      <c r="F24" s="2297"/>
    </row>
    <row r="25" spans="2:6" ht="20.100000000000001" customHeight="1" x14ac:dyDescent="0.2">
      <c r="B25" s="2295"/>
      <c r="C25" s="2295"/>
      <c r="D25" s="1865"/>
      <c r="E25" s="1865"/>
      <c r="F25" s="2297"/>
    </row>
    <row r="26" spans="2:6" ht="20.100000000000001" customHeight="1" x14ac:dyDescent="0.2">
      <c r="B26" s="2296"/>
      <c r="C26" s="2296"/>
      <c r="D26" s="1865"/>
      <c r="E26" s="1865"/>
      <c r="F26" s="2297"/>
    </row>
    <row r="29" spans="2:6" ht="24.75" customHeight="1" x14ac:dyDescent="0.2"/>
    <row r="30" spans="2:6" ht="33.75" customHeight="1" x14ac:dyDescent="0.2"/>
    <row r="41" spans="2:6" ht="31.5" x14ac:dyDescent="0.25">
      <c r="B41" s="1158" t="s">
        <v>2476</v>
      </c>
    </row>
    <row r="43" spans="2:6" ht="51" x14ac:dyDescent="0.2">
      <c r="B43" s="1159" t="s">
        <v>2487</v>
      </c>
    </row>
    <row r="44" spans="2:6" ht="47.25" customHeight="1" x14ac:dyDescent="0.2">
      <c r="B44" s="1075" t="s">
        <v>2478</v>
      </c>
      <c r="C44" s="1075" t="s">
        <v>2479</v>
      </c>
      <c r="D44" s="1075" t="s">
        <v>2480</v>
      </c>
      <c r="E44" s="1075" t="s">
        <v>2481</v>
      </c>
      <c r="F44" s="106" t="s">
        <v>2482</v>
      </c>
    </row>
    <row r="45" spans="2:6" ht="67.5" x14ac:dyDescent="0.2">
      <c r="B45" s="160" t="s">
        <v>2300</v>
      </c>
      <c r="C45" s="160" t="s">
        <v>2063</v>
      </c>
      <c r="D45" s="165" t="s">
        <v>205</v>
      </c>
      <c r="E45" s="169" t="s">
        <v>206</v>
      </c>
      <c r="F45" s="84"/>
    </row>
    <row r="46" spans="2:6" ht="90" x14ac:dyDescent="0.2">
      <c r="B46" s="160" t="s">
        <v>1983</v>
      </c>
      <c r="C46" s="160" t="s">
        <v>2079</v>
      </c>
      <c r="D46" s="165" t="s">
        <v>87</v>
      </c>
      <c r="E46" s="1150" t="s">
        <v>2069</v>
      </c>
      <c r="F46" s="84"/>
    </row>
    <row r="47" spans="2:6" ht="157.5" x14ac:dyDescent="0.2">
      <c r="B47" s="160" t="s">
        <v>2301</v>
      </c>
      <c r="C47" s="160" t="s">
        <v>2080</v>
      </c>
      <c r="D47" s="165" t="s">
        <v>89</v>
      </c>
      <c r="E47" s="1150" t="s">
        <v>2084</v>
      </c>
      <c r="F47" s="84"/>
    </row>
    <row r="48" spans="2:6" ht="157.5" x14ac:dyDescent="0.2">
      <c r="B48" s="160" t="s">
        <v>2297</v>
      </c>
      <c r="C48" s="160" t="s">
        <v>2081</v>
      </c>
      <c r="D48" s="165" t="s">
        <v>115</v>
      </c>
      <c r="E48" s="1150" t="s">
        <v>2084</v>
      </c>
      <c r="F48" s="84"/>
    </row>
    <row r="49" spans="2:6" ht="56.25" x14ac:dyDescent="0.2">
      <c r="B49" s="160" t="s">
        <v>2168</v>
      </c>
      <c r="C49" s="160"/>
      <c r="D49" s="1152" t="s">
        <v>2083</v>
      </c>
      <c r="E49" s="163">
        <v>1</v>
      </c>
      <c r="F49" s="84"/>
    </row>
    <row r="50" spans="2:6" ht="90" x14ac:dyDescent="0.2">
      <c r="B50" s="160" t="s">
        <v>1997</v>
      </c>
      <c r="C50" s="160" t="s">
        <v>2082</v>
      </c>
      <c r="D50" s="165" t="s">
        <v>96</v>
      </c>
      <c r="E50" s="163" t="s">
        <v>2069</v>
      </c>
      <c r="F50" s="84"/>
    </row>
    <row r="51" spans="2:6" ht="67.5" x14ac:dyDescent="0.2">
      <c r="B51" s="160" t="s">
        <v>2302</v>
      </c>
      <c r="C51" s="160" t="s">
        <v>2082</v>
      </c>
      <c r="D51" s="165" t="s">
        <v>97</v>
      </c>
      <c r="E51" s="1262" t="s">
        <v>2499</v>
      </c>
      <c r="F51" s="84"/>
    </row>
    <row r="53" spans="2:6" x14ac:dyDescent="0.2">
      <c r="B53" s="116"/>
      <c r="C53" s="116"/>
      <c r="D53" s="116"/>
      <c r="E53" s="116"/>
      <c r="F53" s="116"/>
    </row>
    <row r="54" spans="2:6" ht="25.5" x14ac:dyDescent="0.2">
      <c r="B54" s="1160" t="s">
        <v>2486</v>
      </c>
    </row>
    <row r="55" spans="2:6" ht="24.75" customHeight="1" x14ac:dyDescent="0.2">
      <c r="B55" s="2298" t="s">
        <v>2071</v>
      </c>
      <c r="C55" s="2299"/>
      <c r="D55" s="2298" t="s">
        <v>2085</v>
      </c>
      <c r="E55" s="2300"/>
      <c r="F55" s="2299"/>
    </row>
    <row r="56" spans="2:6" ht="30" customHeight="1" x14ac:dyDescent="0.2">
      <c r="B56" s="2298" t="s">
        <v>2072</v>
      </c>
      <c r="C56" s="2299"/>
      <c r="D56" s="2298" t="s">
        <v>2085</v>
      </c>
      <c r="E56" s="2300"/>
      <c r="F56" s="2299"/>
    </row>
    <row r="57" spans="2:6" ht="66" customHeight="1" x14ac:dyDescent="0.2">
      <c r="B57" s="2275" t="s">
        <v>3330</v>
      </c>
      <c r="C57" s="2276"/>
      <c r="D57" s="2266" t="s">
        <v>2076</v>
      </c>
      <c r="E57" s="2268"/>
      <c r="F57" s="2267"/>
    </row>
    <row r="58" spans="2:6" s="635" customFormat="1" ht="45.75" customHeight="1" x14ac:dyDescent="0.2">
      <c r="B58" s="2266" t="s">
        <v>2531</v>
      </c>
      <c r="C58" s="2267"/>
      <c r="D58" s="2266" t="s">
        <v>2085</v>
      </c>
      <c r="E58" s="2268"/>
      <c r="F58" s="2267"/>
    </row>
    <row r="59" spans="2:6" x14ac:dyDescent="0.2">
      <c r="B59" s="96"/>
      <c r="C59" s="96"/>
      <c r="D59" s="96"/>
      <c r="E59" s="96"/>
      <c r="F59" s="96"/>
    </row>
  </sheetData>
  <sheetProtection algorithmName="SHA-512" hashValue="mbznqoy4zEyN29ku+2eSUH2oSlKrSFRsrb86AUHezzwQQCM+QPr9zMwYaiVeOB9llHhquJkwcLeQK8kvT1v7wg==" saltValue="wsbopIVTrDlIC7O2v9fx1w==" spinCount="100000" sheet="1" objects="1" scenarios="1"/>
  <customSheetViews>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11:C11"/>
    <mergeCell ref="B58:C58"/>
    <mergeCell ref="D58:F58"/>
    <mergeCell ref="E12:F12"/>
    <mergeCell ref="D15:F15"/>
    <mergeCell ref="B57:C57"/>
    <mergeCell ref="D57:F57"/>
    <mergeCell ref="B16:C26"/>
    <mergeCell ref="D16:F26"/>
    <mergeCell ref="B55:C55"/>
    <mergeCell ref="D55:F55"/>
    <mergeCell ref="B56:C56"/>
    <mergeCell ref="D56:F56"/>
  </mergeCells>
  <dataValidations count="1">
    <dataValidation type="list" allowBlank="1" showInputMessage="1" sqref="B45:B51" xr:uid="{00000000-0002-0000-0800-000000000000}">
      <formula1>Felder</formula1>
    </dataValidation>
  </dataValidations>
  <hyperlinks>
    <hyperlink ref="E12"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74</vt:i4>
      </vt:variant>
      <vt:variant>
        <vt:lpstr>Named Ranges</vt:lpstr>
      </vt:variant>
      <vt:variant>
        <vt:i4>9</vt:i4>
      </vt:variant>
    </vt:vector>
  </HeadingPairs>
  <TitlesOfParts>
    <vt:vector size="83"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(neuauf.Rezidiv Fernmeta)</vt:lpstr>
      <vt:lpstr>KB-2a (Präth. Fallvorstellung)</vt:lpstr>
      <vt:lpstr>KB-2b (Präth. Vorstellung)</vt:lpstr>
      <vt:lpstr>KB-3 (Posto. Fallvorstellung)</vt:lpstr>
      <vt:lpstr>KB-4a (Psychoonkol. Betreuung)</vt:lpstr>
      <vt:lpstr>KB-4b (Psychoonkol. Betreuung)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(Vollständige Kolosk.)</vt:lpstr>
      <vt:lpstr>KB-13 (Mesorektale Faszie)</vt:lpstr>
      <vt:lpstr>KB-14 (Operative PF Kolon)</vt:lpstr>
      <vt:lpstr>KB-15 (Operative PF Rektum)</vt:lpstr>
      <vt:lpstr>KB-16 (Revisions-OPs Kolon)</vt:lpstr>
      <vt:lpstr>KB-17 (Revisions-OPs Rektum)</vt:lpstr>
      <vt:lpstr>KB-18 (Anastomosenins. Kolon)</vt:lpstr>
      <vt:lpstr>KB-19 (Anastomosenins. Rekt.)</vt:lpstr>
      <vt:lpstr>KB-20 (Mortalität postop.)</vt:lpstr>
      <vt:lpstr>KB-21 (Lokale R0-R.Rektum)</vt:lpstr>
      <vt:lpstr>KB-22 (Stomaanzeichnung)</vt:lpstr>
      <vt:lpstr>KB-23 (Lebermetastasenresek.)</vt:lpstr>
      <vt:lpstr>KB-24 (Adj. Chemo Kolon)</vt:lpstr>
      <vt:lpstr>KB-25 (Kombinat.chemoth)</vt:lpstr>
      <vt:lpstr>KB-26 (Qualität Rektum-P.)</vt:lpstr>
      <vt:lpstr>KB-27 (Befundbericht)</vt:lpstr>
      <vt:lpstr>KB-28 (Lymphknotenuntersg)</vt:lpstr>
      <vt:lpstr>KB-29 - (Beginn adj. Chemoth.)</vt:lpstr>
      <vt:lpstr>Kennzahlenbogen plus</vt:lpstr>
      <vt:lpstr>KB 30 (MTL22-Indikator)</vt:lpstr>
      <vt:lpstr>KB 31 (Strahlentherapiedosis)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EDIUM Datenblatt</vt:lpstr>
      <vt:lpstr>Edium Teilnehmerquote</vt:lpstr>
      <vt:lpstr>OBR-Export</vt:lpstr>
      <vt:lpstr>Grafiken</vt:lpstr>
      <vt:lpstr>KN Text</vt:lpstr>
      <vt:lpstr>Datenfelder!FELD</vt:lpstr>
      <vt:lpstr>Datenfelder!Felder</vt:lpstr>
      <vt:lpstr>'Appendix - Adenokarzinome'!Print_Area</vt:lpstr>
      <vt:lpstr>Basisdaten!Print_Area</vt:lpstr>
      <vt:lpstr>'Matrix - Berechnung Zellen(2)'!Print_Area</vt:lpstr>
      <vt:lpstr>'Kennzahlenbogen plus'!Print_Titles</vt:lpstr>
      <vt:lpstr>'Matrix - Berechnung Zellen(2)'!Print_Titles</vt:lpstr>
      <vt:lpstr>'Matrix - Follow-Up-Meldungen'!Print_Titles</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George</cp:lastModifiedBy>
  <cp:lastPrinted>2013-11-07T14:39:28Z</cp:lastPrinted>
  <dcterms:created xsi:type="dcterms:W3CDTF">2011-09-13T08:22:06Z</dcterms:created>
  <dcterms:modified xsi:type="dcterms:W3CDTF">2021-11-26T11:21:47Z</dcterms:modified>
</cp:coreProperties>
</file>